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120" yWindow="60" windowWidth="15480" windowHeight="8448" firstSheet="1" activeTab="1"/>
  </bookViews>
  <sheets>
    <sheet name="Sheet1" sheetId="1" state="hidden" r:id="rId1"/>
    <sheet name="Sheet2" sheetId="2" r:id="rId2"/>
    <sheet name="Sheet3" sheetId="3" state="hidden" r:id="rId3"/>
  </sheets>
  <externalReferences>
    <externalReference r:id="rId4"/>
  </externalReferences>
  <definedNames>
    <definedName name="aa">Sheet1!$B$2:$CP$8</definedName>
    <definedName name="AAAA">Sheet1!$A$2:$CP$8</definedName>
    <definedName name="AISTH2">Sheet1!$B$2:$CP$9</definedName>
    <definedName name="MATH">Sheet3!$A$1:$B$9</definedName>
    <definedName name="MM">Sheet3!$A$1:$B$7</definedName>
    <definedName name="PP">Sheet1!$B$2:$CP$44</definedName>
    <definedName name="PPP">Sheet1!$B$2:$CP$47</definedName>
    <definedName name="_xlnm.Print_Titles" localSheetId="0">Sheet1!$A:$C,Sheet1!$1:$1</definedName>
    <definedName name="TT">Sheet1!$B$2:$CP$14</definedName>
    <definedName name="WWW">Sheet1!$B$2:$CP$19</definedName>
  </definedNames>
  <calcPr calcId="125725"/>
</workbook>
</file>

<file path=xl/calcChain.xml><?xml version="1.0" encoding="utf-8"?>
<calcChain xmlns="http://schemas.openxmlformats.org/spreadsheetml/2006/main">
  <c r="C14" i="2"/>
  <c r="C13"/>
  <c r="C12"/>
  <c r="C11"/>
  <c r="C10"/>
  <c r="C9"/>
  <c r="C8"/>
  <c r="G9"/>
  <c r="J9" l="1"/>
  <c r="G14"/>
  <c r="G13"/>
  <c r="G12"/>
  <c r="G11"/>
  <c r="G10"/>
  <c r="CN42" i="1"/>
  <c r="CJ42"/>
  <c r="CH42"/>
  <c r="CF42"/>
  <c r="CL42" s="1"/>
  <c r="CN41"/>
  <c r="CJ41"/>
  <c r="CH41"/>
  <c r="CF41"/>
  <c r="CL41" s="1"/>
  <c r="CN40"/>
  <c r="CJ40"/>
  <c r="CH40"/>
  <c r="CF40"/>
  <c r="CL40" s="1"/>
  <c r="CN39"/>
  <c r="CJ39"/>
  <c r="CH39"/>
  <c r="CF39"/>
  <c r="CL39" s="1"/>
  <c r="CN38"/>
  <c r="CJ38"/>
  <c r="CH38"/>
  <c r="CF38"/>
  <c r="CL38" s="1"/>
  <c r="CN37"/>
  <c r="CJ37"/>
  <c r="CH37"/>
  <c r="CF37"/>
  <c r="CL37" s="1"/>
  <c r="CN36"/>
  <c r="CJ36"/>
  <c r="CH36"/>
  <c r="CF36"/>
  <c r="CL36" s="1"/>
  <c r="CN35"/>
  <c r="CJ35"/>
  <c r="CH35"/>
  <c r="CF35"/>
  <c r="CL35" s="1"/>
  <c r="CN34"/>
  <c r="CJ34"/>
  <c r="CH34"/>
  <c r="CF34"/>
  <c r="CL34" s="1"/>
  <c r="CN33"/>
  <c r="CJ33"/>
  <c r="CH33"/>
  <c r="CF33"/>
  <c r="CL33" s="1"/>
  <c r="CN32"/>
  <c r="CJ32"/>
  <c r="CH32"/>
  <c r="CF32"/>
  <c r="CL32" s="1"/>
  <c r="CN31"/>
  <c r="CJ31"/>
  <c r="CH31"/>
  <c r="CF31"/>
  <c r="CL31" s="1"/>
  <c r="CN30"/>
  <c r="CJ30"/>
  <c r="CH30"/>
  <c r="CF30"/>
  <c r="CL30" s="1"/>
  <c r="CN29"/>
  <c r="CJ29"/>
  <c r="CH29"/>
  <c r="CF29"/>
  <c r="CL29" s="1"/>
  <c r="CN28"/>
  <c r="CJ28"/>
  <c r="CH28"/>
  <c r="CF28"/>
  <c r="CL28" s="1"/>
  <c r="CN27"/>
  <c r="CJ27"/>
  <c r="CH27"/>
  <c r="CF27"/>
  <c r="CL27" s="1"/>
  <c r="CN26"/>
  <c r="CJ26"/>
  <c r="CH26"/>
  <c r="CF26"/>
  <c r="CL26" s="1"/>
  <c r="CN25"/>
  <c r="CJ25"/>
  <c r="CH25"/>
  <c r="CF25"/>
  <c r="CL25" s="1"/>
  <c r="CN24"/>
  <c r="CJ24"/>
  <c r="CH24"/>
  <c r="CF24"/>
  <c r="CL24" s="1"/>
  <c r="CN23"/>
  <c r="CJ23"/>
  <c r="CH23"/>
  <c r="CF23"/>
  <c r="CL23" s="1"/>
  <c r="CN22"/>
  <c r="CJ22"/>
  <c r="CH22"/>
  <c r="CF22"/>
  <c r="CL22" s="1"/>
  <c r="CN21"/>
  <c r="CJ21"/>
  <c r="CH21"/>
  <c r="CF21"/>
  <c r="CL21" s="1"/>
  <c r="CN20"/>
  <c r="CJ20"/>
  <c r="CH20"/>
  <c r="CF20"/>
  <c r="CL20" s="1"/>
  <c r="CN19"/>
  <c r="CJ19"/>
  <c r="CH19"/>
  <c r="CF19"/>
  <c r="CL19" s="1"/>
  <c r="CN18"/>
  <c r="CJ18"/>
  <c r="CH18"/>
  <c r="CF18"/>
  <c r="CL18" s="1"/>
  <c r="CN17"/>
  <c r="CJ17"/>
  <c r="CH17"/>
  <c r="CF17"/>
  <c r="CL17" s="1"/>
  <c r="CN16"/>
  <c r="CJ16"/>
  <c r="CH16"/>
  <c r="CF16"/>
  <c r="CL16" s="1"/>
  <c r="CN15"/>
  <c r="CJ15"/>
  <c r="CH15"/>
  <c r="CF15"/>
  <c r="CL15" s="1"/>
  <c r="CN14"/>
  <c r="CJ14"/>
  <c r="CH14"/>
  <c r="CF14"/>
  <c r="CL14" s="1"/>
  <c r="CN13"/>
  <c r="CJ13"/>
  <c r="CH13"/>
  <c r="CF13"/>
  <c r="CL13" s="1"/>
  <c r="CN12"/>
  <c r="CJ12"/>
  <c r="CH12"/>
  <c r="CF12"/>
  <c r="CL12" s="1"/>
  <c r="CN11"/>
  <c r="CJ11"/>
  <c r="CH11"/>
  <c r="CF11"/>
  <c r="CL11" s="1"/>
  <c r="CN10"/>
  <c r="CJ10"/>
  <c r="CH10"/>
  <c r="CF10"/>
  <c r="CL10" s="1"/>
  <c r="CN9"/>
  <c r="CJ9"/>
  <c r="CH9"/>
  <c r="CF9"/>
  <c r="CL9" s="1"/>
  <c r="CN8"/>
  <c r="CJ8"/>
  <c r="CH8"/>
  <c r="CF8"/>
  <c r="CL8" s="1"/>
  <c r="CN7"/>
  <c r="CJ7"/>
  <c r="CH7"/>
  <c r="CF7"/>
  <c r="CN6"/>
  <c r="CJ6"/>
  <c r="CH6"/>
  <c r="CF6"/>
  <c r="CL6" s="1"/>
  <c r="CN5"/>
  <c r="CJ5"/>
  <c r="CH5"/>
  <c r="CF5"/>
  <c r="CL5" s="1"/>
  <c r="CN4"/>
  <c r="CJ4"/>
  <c r="CH4"/>
  <c r="CF4"/>
  <c r="CL4" s="1"/>
  <c r="CN3"/>
  <c r="CJ3"/>
  <c r="CH3"/>
  <c r="CF3"/>
  <c r="CL3" s="1"/>
  <c r="CN2"/>
  <c r="CJ2"/>
  <c r="CH2"/>
  <c r="CF2"/>
  <c r="CL2" s="1"/>
  <c r="CL7" l="1"/>
  <c r="CK7" s="1"/>
  <c r="CO2"/>
  <c r="CP2" s="1"/>
  <c r="CK2"/>
  <c r="CO3"/>
  <c r="CP3" s="1"/>
  <c r="CK3"/>
  <c r="CO4"/>
  <c r="CP4" s="1"/>
  <c r="CK4"/>
  <c r="CO5"/>
  <c r="CP5" s="1"/>
  <c r="CK5"/>
  <c r="CO6"/>
  <c r="CP6" s="1"/>
  <c r="CK6"/>
  <c r="CO8"/>
  <c r="CP8" s="1"/>
  <c r="CK8"/>
  <c r="CO9"/>
  <c r="CP9" s="1"/>
  <c r="CK9"/>
  <c r="CO10"/>
  <c r="CP10" s="1"/>
  <c r="CK10"/>
  <c r="CO11"/>
  <c r="CP11" s="1"/>
  <c r="CK11"/>
  <c r="CO12"/>
  <c r="CP12" s="1"/>
  <c r="CK12"/>
  <c r="CO13"/>
  <c r="CP13" s="1"/>
  <c r="CK13"/>
  <c r="CO14"/>
  <c r="CP14" s="1"/>
  <c r="CK14"/>
  <c r="CO15"/>
  <c r="CP15" s="1"/>
  <c r="CK15"/>
  <c r="CO16"/>
  <c r="CP16" s="1"/>
  <c r="CK16"/>
  <c r="CK17"/>
  <c r="CO17"/>
  <c r="CP17" s="1"/>
  <c r="CK18"/>
  <c r="CO18"/>
  <c r="CP18" s="1"/>
  <c r="CK19"/>
  <c r="CO19"/>
  <c r="CP19" s="1"/>
  <c r="CO20"/>
  <c r="CP20" s="1"/>
  <c r="CK20"/>
  <c r="CO21"/>
  <c r="CP21" s="1"/>
  <c r="CK21"/>
  <c r="CO22"/>
  <c r="CP22" s="1"/>
  <c r="CK22"/>
  <c r="CO23"/>
  <c r="CP23" s="1"/>
  <c r="CK23"/>
  <c r="CO24"/>
  <c r="CP24" s="1"/>
  <c r="CK24"/>
  <c r="CO25"/>
  <c r="CP25" s="1"/>
  <c r="CK25"/>
  <c r="CO26"/>
  <c r="CP26" s="1"/>
  <c r="CK26"/>
  <c r="CO27"/>
  <c r="CP27" s="1"/>
  <c r="CK27"/>
  <c r="CO28"/>
  <c r="CP28" s="1"/>
  <c r="CK28"/>
  <c r="CO29"/>
  <c r="CP29" s="1"/>
  <c r="CK29"/>
  <c r="CO30"/>
  <c r="CP30" s="1"/>
  <c r="CK30"/>
  <c r="CO31"/>
  <c r="CP31" s="1"/>
  <c r="CK31"/>
  <c r="CO32"/>
  <c r="CP32" s="1"/>
  <c r="CK32"/>
  <c r="CO33"/>
  <c r="CP33" s="1"/>
  <c r="CK33"/>
  <c r="CO34"/>
  <c r="CP34" s="1"/>
  <c r="CK34"/>
  <c r="CO35"/>
  <c r="CP35" s="1"/>
  <c r="CK35"/>
  <c r="CO36"/>
  <c r="CP36" s="1"/>
  <c r="CK36"/>
  <c r="CO37"/>
  <c r="CP37" s="1"/>
  <c r="CK37"/>
  <c r="CO38"/>
  <c r="CP38" s="1"/>
  <c r="CK38"/>
  <c r="CO39"/>
  <c r="CP39" s="1"/>
  <c r="CK39"/>
  <c r="CO40"/>
  <c r="CP40" s="1"/>
  <c r="CK40"/>
  <c r="CK41"/>
  <c r="CO41"/>
  <c r="CP41" s="1"/>
  <c r="CK42"/>
  <c r="CO42"/>
  <c r="CP42" s="1"/>
  <c r="CO7" l="1"/>
  <c r="CP7" s="1"/>
  <c r="CA39" l="1"/>
  <c r="BW39"/>
  <c r="BU39"/>
  <c r="BS39"/>
  <c r="CA38"/>
  <c r="BW38"/>
  <c r="BU38"/>
  <c r="BS38"/>
  <c r="CA37"/>
  <c r="BW37"/>
  <c r="BU37"/>
  <c r="BS37"/>
  <c r="CA36"/>
  <c r="BW36"/>
  <c r="BU36"/>
  <c r="BS36"/>
  <c r="CA35"/>
  <c r="BW35"/>
  <c r="BU35"/>
  <c r="BS35"/>
  <c r="CA34"/>
  <c r="BW34"/>
  <c r="BU34"/>
  <c r="BS34"/>
  <c r="CA33"/>
  <c r="BW33"/>
  <c r="BU33"/>
  <c r="BS33"/>
  <c r="CA32"/>
  <c r="BW32"/>
  <c r="BU32"/>
  <c r="BS32"/>
  <c r="CA31"/>
  <c r="BW31"/>
  <c r="BU31"/>
  <c r="BS31"/>
  <c r="CA30"/>
  <c r="BW30"/>
  <c r="BU30"/>
  <c r="BS30"/>
  <c r="CA29"/>
  <c r="BW29"/>
  <c r="BU29"/>
  <c r="BS29"/>
  <c r="CA28"/>
  <c r="BW28"/>
  <c r="BU28"/>
  <c r="BS28"/>
  <c r="CA27"/>
  <c r="BW27"/>
  <c r="BU27"/>
  <c r="BS27"/>
  <c r="CA26"/>
  <c r="BW26"/>
  <c r="BU26"/>
  <c r="BS26"/>
  <c r="CA25"/>
  <c r="BW25"/>
  <c r="BU25"/>
  <c r="BS25"/>
  <c r="CA24"/>
  <c r="BW24"/>
  <c r="BU24"/>
  <c r="BS24"/>
  <c r="CA23"/>
  <c r="BW23"/>
  <c r="BU23"/>
  <c r="BS23"/>
  <c r="CA22"/>
  <c r="BW22"/>
  <c r="BU22"/>
  <c r="BS22"/>
  <c r="CA21"/>
  <c r="BW21"/>
  <c r="BU21"/>
  <c r="BS21"/>
  <c r="CA20"/>
  <c r="BW20"/>
  <c r="BU20"/>
  <c r="BS20"/>
  <c r="CA19"/>
  <c r="BW19"/>
  <c r="BU19"/>
  <c r="BS19"/>
  <c r="CA18"/>
  <c r="BW18"/>
  <c r="BU18"/>
  <c r="BS18"/>
  <c r="CA17"/>
  <c r="BW17"/>
  <c r="BU17"/>
  <c r="BS17"/>
  <c r="CA16"/>
  <c r="BW16"/>
  <c r="BU16"/>
  <c r="BS16"/>
  <c r="CA15"/>
  <c r="BW15"/>
  <c r="BU15"/>
  <c r="BS15"/>
  <c r="CA14"/>
  <c r="BW14"/>
  <c r="BU14"/>
  <c r="BS14"/>
  <c r="CA13"/>
  <c r="BW13"/>
  <c r="BU13"/>
  <c r="BS13"/>
  <c r="CA12"/>
  <c r="BW12"/>
  <c r="BU12"/>
  <c r="BS12"/>
  <c r="CA11"/>
  <c r="BW11"/>
  <c r="BU11"/>
  <c r="BS11"/>
  <c r="CA10"/>
  <c r="BW10"/>
  <c r="BU10"/>
  <c r="BS10"/>
  <c r="CA9"/>
  <c r="BW9"/>
  <c r="BU9"/>
  <c r="BS9"/>
  <c r="CA8"/>
  <c r="BW8"/>
  <c r="BU8"/>
  <c r="BS8"/>
  <c r="CA7"/>
  <c r="BW7"/>
  <c r="BU7"/>
  <c r="BS7"/>
  <c r="CA6"/>
  <c r="BW6"/>
  <c r="BU6"/>
  <c r="BS6"/>
  <c r="CA5"/>
  <c r="BW5"/>
  <c r="BU5"/>
  <c r="BS5"/>
  <c r="CA4"/>
  <c r="BW4"/>
  <c r="BU4"/>
  <c r="BS4"/>
  <c r="CA3"/>
  <c r="BW3"/>
  <c r="BU3"/>
  <c r="BS3"/>
  <c r="CA2"/>
  <c r="BW2"/>
  <c r="BU2"/>
  <c r="BS2"/>
  <c r="BY15" l="1"/>
  <c r="BX15" s="1"/>
  <c r="BY2"/>
  <c r="CB2" s="1"/>
  <c r="CC2" s="1"/>
  <c r="BY3"/>
  <c r="BY4"/>
  <c r="BX4" s="1"/>
  <c r="BY5"/>
  <c r="BX5" s="1"/>
  <c r="BY6"/>
  <c r="CB6" s="1"/>
  <c r="CC6" s="1"/>
  <c r="BY7"/>
  <c r="BY8"/>
  <c r="CB8" s="1"/>
  <c r="CC8" s="1"/>
  <c r="BY9"/>
  <c r="BX9" s="1"/>
  <c r="BY10"/>
  <c r="CB10" s="1"/>
  <c r="CC10" s="1"/>
  <c r="BY11"/>
  <c r="BY12"/>
  <c r="CB12" s="1"/>
  <c r="CC12" s="1"/>
  <c r="BY13"/>
  <c r="BX13" s="1"/>
  <c r="BY14"/>
  <c r="CB14" s="1"/>
  <c r="CC14" s="1"/>
  <c r="BY16"/>
  <c r="BY17"/>
  <c r="CB17" s="1"/>
  <c r="CC17" s="1"/>
  <c r="BY18"/>
  <c r="BX18" s="1"/>
  <c r="BY19"/>
  <c r="BX19" s="1"/>
  <c r="BY20"/>
  <c r="BY21"/>
  <c r="CB21" s="1"/>
  <c r="CC21" s="1"/>
  <c r="BY22"/>
  <c r="BX22" s="1"/>
  <c r="BY23"/>
  <c r="CB23" s="1"/>
  <c r="CC23" s="1"/>
  <c r="BY24"/>
  <c r="BY25"/>
  <c r="CB25" s="1"/>
  <c r="CC25" s="1"/>
  <c r="BY26"/>
  <c r="CB26" s="1"/>
  <c r="CC26" s="1"/>
  <c r="BY27"/>
  <c r="BX27" s="1"/>
  <c r="BY28"/>
  <c r="BY29"/>
  <c r="BX29" s="1"/>
  <c r="BY30"/>
  <c r="CB30" s="1"/>
  <c r="CC30" s="1"/>
  <c r="BY31"/>
  <c r="BX31" s="1"/>
  <c r="BY32"/>
  <c r="BY33"/>
  <c r="CB33" s="1"/>
  <c r="CC33" s="1"/>
  <c r="BY34"/>
  <c r="CB34" s="1"/>
  <c r="CC34" s="1"/>
  <c r="BY35"/>
  <c r="CB35" s="1"/>
  <c r="CC35" s="1"/>
  <c r="BY36"/>
  <c r="BY37"/>
  <c r="BX37" s="1"/>
  <c r="BY38"/>
  <c r="CB38" s="1"/>
  <c r="CC38" s="1"/>
  <c r="BY39"/>
  <c r="BX39" s="1"/>
  <c r="BX3"/>
  <c r="CB3"/>
  <c r="CC3" s="1"/>
  <c r="CB4"/>
  <c r="CC4" s="1"/>
  <c r="BX6"/>
  <c r="CB7"/>
  <c r="CC7" s="1"/>
  <c r="BX7"/>
  <c r="CB9"/>
  <c r="CC9" s="1"/>
  <c r="BX10"/>
  <c r="CB11"/>
  <c r="CC11" s="1"/>
  <c r="BX11"/>
  <c r="BX12"/>
  <c r="CB13"/>
  <c r="CC13" s="1"/>
  <c r="BX14"/>
  <c r="CB16"/>
  <c r="CC16" s="1"/>
  <c r="BX16"/>
  <c r="BX17"/>
  <c r="BX20"/>
  <c r="CB20"/>
  <c r="CC20" s="1"/>
  <c r="BX23"/>
  <c r="CB24"/>
  <c r="CC24" s="1"/>
  <c r="BX24"/>
  <c r="BX26"/>
  <c r="CB27"/>
  <c r="CC27" s="1"/>
  <c r="BX28"/>
  <c r="CB28"/>
  <c r="CC28" s="1"/>
  <c r="CB29"/>
  <c r="CC29" s="1"/>
  <c r="BX30"/>
  <c r="CB31"/>
  <c r="CC31" s="1"/>
  <c r="CB32"/>
  <c r="CC32" s="1"/>
  <c r="BX32"/>
  <c r="BX33"/>
  <c r="BX36"/>
  <c r="CB36"/>
  <c r="CC36" s="1"/>
  <c r="CB39"/>
  <c r="CC39" s="1"/>
  <c r="CB15"/>
  <c r="CC15" s="1"/>
  <c r="CB37" l="1"/>
  <c r="CC37" s="1"/>
  <c r="BX34"/>
  <c r="BX21"/>
  <c r="CB18"/>
  <c r="CC18" s="1"/>
  <c r="BX38"/>
  <c r="BX35"/>
  <c r="BX25"/>
  <c r="CB22"/>
  <c r="CC22" s="1"/>
  <c r="CB19"/>
  <c r="CC19" s="1"/>
  <c r="BX8"/>
  <c r="CB5"/>
  <c r="CC5" s="1"/>
  <c r="BX2"/>
  <c r="BN37"/>
  <c r="BJ37"/>
  <c r="BH37"/>
  <c r="BF37"/>
  <c r="BN36"/>
  <c r="BJ36"/>
  <c r="BH36"/>
  <c r="BF36"/>
  <c r="BN35"/>
  <c r="BJ35"/>
  <c r="BH35"/>
  <c r="BF35"/>
  <c r="BN30"/>
  <c r="BJ30"/>
  <c r="BH30"/>
  <c r="BF30"/>
  <c r="BN29"/>
  <c r="BJ29"/>
  <c r="BH29"/>
  <c r="BF29"/>
  <c r="BN28"/>
  <c r="BJ28"/>
  <c r="BH28"/>
  <c r="BF28"/>
  <c r="BN27"/>
  <c r="BJ27"/>
  <c r="BH27"/>
  <c r="BF27"/>
  <c r="BN26"/>
  <c r="BJ26"/>
  <c r="BH26"/>
  <c r="BF26"/>
  <c r="BN25"/>
  <c r="BJ25"/>
  <c r="BH25"/>
  <c r="BF25"/>
  <c r="BN24"/>
  <c r="BJ24"/>
  <c r="BH24"/>
  <c r="BF24"/>
  <c r="BN23"/>
  <c r="BJ23"/>
  <c r="BH23"/>
  <c r="BF23"/>
  <c r="BN22"/>
  <c r="BJ22"/>
  <c r="BH22"/>
  <c r="BF22"/>
  <c r="BN21"/>
  <c r="BJ21"/>
  <c r="BH21"/>
  <c r="BF21"/>
  <c r="BL21" s="1"/>
  <c r="BK21" s="1"/>
  <c r="BN20"/>
  <c r="BJ20"/>
  <c r="BH20"/>
  <c r="BF20"/>
  <c r="BL20" s="1"/>
  <c r="BK20" s="1"/>
  <c r="BN19"/>
  <c r="BJ19"/>
  <c r="BH19"/>
  <c r="BF19"/>
  <c r="BL19" s="1"/>
  <c r="BK19" s="1"/>
  <c r="BN18"/>
  <c r="BJ18"/>
  <c r="BH18"/>
  <c r="BF18"/>
  <c r="BL18" s="1"/>
  <c r="BK18" s="1"/>
  <c r="BN17"/>
  <c r="BJ17"/>
  <c r="BH17"/>
  <c r="BF17"/>
  <c r="BL17" s="1"/>
  <c r="BK17" s="1"/>
  <c r="BN16"/>
  <c r="BJ16"/>
  <c r="BH16"/>
  <c r="BF16"/>
  <c r="BL16" s="1"/>
  <c r="BK16" s="1"/>
  <c r="BN15"/>
  <c r="BJ15"/>
  <c r="BH15"/>
  <c r="BF15"/>
  <c r="BL15" s="1"/>
  <c r="BK15" s="1"/>
  <c r="BN14"/>
  <c r="BJ14"/>
  <c r="BH14"/>
  <c r="BF14"/>
  <c r="BL14" s="1"/>
  <c r="BK14" s="1"/>
  <c r="BN13"/>
  <c r="BJ13"/>
  <c r="BH13"/>
  <c r="BF13"/>
  <c r="BL13" s="1"/>
  <c r="BK13" s="1"/>
  <c r="BN12"/>
  <c r="BJ12"/>
  <c r="BH12"/>
  <c r="BF12"/>
  <c r="BL12" s="1"/>
  <c r="BK12" s="1"/>
  <c r="BN11"/>
  <c r="BJ11"/>
  <c r="BH11"/>
  <c r="BF11"/>
  <c r="BL11" s="1"/>
  <c r="BK11" s="1"/>
  <c r="BN10"/>
  <c r="BJ10"/>
  <c r="BH10"/>
  <c r="BF10"/>
  <c r="BL10" s="1"/>
  <c r="BK10" s="1"/>
  <c r="BN9"/>
  <c r="BJ9"/>
  <c r="BH9"/>
  <c r="BF9"/>
  <c r="BL9" s="1"/>
  <c r="BK9" s="1"/>
  <c r="BN8"/>
  <c r="BJ8"/>
  <c r="BH8"/>
  <c r="BF8"/>
  <c r="BL8" s="1"/>
  <c r="BK8" s="1"/>
  <c r="BN7"/>
  <c r="BJ7"/>
  <c r="BH7"/>
  <c r="BF7"/>
  <c r="BL7" s="1"/>
  <c r="BK7" s="1"/>
  <c r="BN6"/>
  <c r="BJ6"/>
  <c r="BH6"/>
  <c r="BF6"/>
  <c r="BL6" s="1"/>
  <c r="BK6" s="1"/>
  <c r="BN5"/>
  <c r="BJ5"/>
  <c r="BH5"/>
  <c r="BF5"/>
  <c r="BL5" s="1"/>
  <c r="BK5" s="1"/>
  <c r="BN4"/>
  <c r="BJ4"/>
  <c r="BH4"/>
  <c r="BF4"/>
  <c r="BL4" s="1"/>
  <c r="BK4" s="1"/>
  <c r="BN3"/>
  <c r="BJ3"/>
  <c r="BH3"/>
  <c r="BF3"/>
  <c r="BL3" s="1"/>
  <c r="BK3" s="1"/>
  <c r="BN2"/>
  <c r="BJ2"/>
  <c r="BH2"/>
  <c r="BF2"/>
  <c r="BL2" s="1"/>
  <c r="BK2" s="1"/>
  <c r="BL22" l="1"/>
  <c r="BK22" s="1"/>
  <c r="BL23"/>
  <c r="BK23" s="1"/>
  <c r="BL24"/>
  <c r="BK24" s="1"/>
  <c r="BL29"/>
  <c r="BK29" s="1"/>
  <c r="BL25"/>
  <c r="BK25" s="1"/>
  <c r="BL26"/>
  <c r="BK26" s="1"/>
  <c r="BL27"/>
  <c r="BK27" s="1"/>
  <c r="BL28"/>
  <c r="BK28" s="1"/>
  <c r="BL30"/>
  <c r="BK30" s="1"/>
  <c r="BL35"/>
  <c r="BL36"/>
  <c r="BL37"/>
  <c r="BK37" s="1"/>
  <c r="BK35"/>
  <c r="BO35"/>
  <c r="BP35" s="1"/>
  <c r="BK36"/>
  <c r="BO36"/>
  <c r="BP36" s="1"/>
  <c r="BO2"/>
  <c r="BP2" s="1"/>
  <c r="BO3"/>
  <c r="BP3" s="1"/>
  <c r="BO4"/>
  <c r="BP4" s="1"/>
  <c r="BO5"/>
  <c r="BP5" s="1"/>
  <c r="BO6"/>
  <c r="BP6" s="1"/>
  <c r="BO7"/>
  <c r="BP7" s="1"/>
  <c r="BO8"/>
  <c r="BP8" s="1"/>
  <c r="BO9"/>
  <c r="BP9" s="1"/>
  <c r="BO10"/>
  <c r="BP10" s="1"/>
  <c r="BO11"/>
  <c r="BP11" s="1"/>
  <c r="BO12"/>
  <c r="BP12" s="1"/>
  <c r="BO13"/>
  <c r="BP13" s="1"/>
  <c r="BO14"/>
  <c r="BP14" s="1"/>
  <c r="BO15"/>
  <c r="BP15" s="1"/>
  <c r="BO16"/>
  <c r="BP16" s="1"/>
  <c r="BO17"/>
  <c r="BP17" s="1"/>
  <c r="BO18"/>
  <c r="BP18" s="1"/>
  <c r="BO19"/>
  <c r="BP19" s="1"/>
  <c r="BO20"/>
  <c r="BP20" s="1"/>
  <c r="BO21"/>
  <c r="BP21" s="1"/>
  <c r="BO22"/>
  <c r="BP22" s="1"/>
  <c r="BO23"/>
  <c r="BP23" s="1"/>
  <c r="BO24"/>
  <c r="BP24" s="1"/>
  <c r="BO27"/>
  <c r="BP27" s="1"/>
  <c r="BO37" l="1"/>
  <c r="BP37" s="1"/>
  <c r="BO30"/>
  <c r="BO26"/>
  <c r="BP26" s="1"/>
  <c r="BO29"/>
  <c r="BP29" s="1"/>
  <c r="BO28"/>
  <c r="BP28" s="1"/>
  <c r="BO25"/>
  <c r="BP25" s="1"/>
  <c r="BA40"/>
  <c r="AW40"/>
  <c r="AU40"/>
  <c r="AS40"/>
  <c r="AY40" s="1"/>
  <c r="BA39"/>
  <c r="AW39"/>
  <c r="AU39"/>
  <c r="AS39"/>
  <c r="AY39" s="1"/>
  <c r="BA38"/>
  <c r="AW38"/>
  <c r="AU38"/>
  <c r="AS38"/>
  <c r="AY38" s="1"/>
  <c r="BA37"/>
  <c r="AW37"/>
  <c r="AU37"/>
  <c r="AS37"/>
  <c r="AY37" s="1"/>
  <c r="BA36"/>
  <c r="AW36"/>
  <c r="AU36"/>
  <c r="AS36"/>
  <c r="AY36" s="1"/>
  <c r="BA35"/>
  <c r="AW35"/>
  <c r="AU35"/>
  <c r="AS35"/>
  <c r="AY35" s="1"/>
  <c r="BA34"/>
  <c r="AW34"/>
  <c r="AU34"/>
  <c r="AS34"/>
  <c r="AY34" s="1"/>
  <c r="BA33"/>
  <c r="AW33"/>
  <c r="AU33"/>
  <c r="AS33"/>
  <c r="AY33" s="1"/>
  <c r="BA32"/>
  <c r="AW32"/>
  <c r="AU32"/>
  <c r="AS32"/>
  <c r="AY32" s="1"/>
  <c r="BA31"/>
  <c r="AW31"/>
  <c r="AU31"/>
  <c r="AS31"/>
  <c r="AY31" s="1"/>
  <c r="BA30"/>
  <c r="AW30"/>
  <c r="AU30"/>
  <c r="AS30"/>
  <c r="AY30" s="1"/>
  <c r="BA29"/>
  <c r="AW29"/>
  <c r="AU29"/>
  <c r="AS29"/>
  <c r="AY29" s="1"/>
  <c r="BA28"/>
  <c r="AW28"/>
  <c r="AU28"/>
  <c r="AS28"/>
  <c r="AY28" s="1"/>
  <c r="BA27"/>
  <c r="AW27"/>
  <c r="AU27"/>
  <c r="AS27"/>
  <c r="AY27" s="1"/>
  <c r="BA26"/>
  <c r="AW26"/>
  <c r="AU26"/>
  <c r="AS26"/>
  <c r="AY26" s="1"/>
  <c r="BA25"/>
  <c r="AW25"/>
  <c r="AU25"/>
  <c r="AS25"/>
  <c r="AY25" s="1"/>
  <c r="BA24"/>
  <c r="AW24"/>
  <c r="AU24"/>
  <c r="AS24"/>
  <c r="AY24" s="1"/>
  <c r="BA23"/>
  <c r="AW23"/>
  <c r="AU23"/>
  <c r="AS23"/>
  <c r="AY23" s="1"/>
  <c r="BA22"/>
  <c r="AW22"/>
  <c r="AU22"/>
  <c r="AS22"/>
  <c r="AY22" s="1"/>
  <c r="BA21"/>
  <c r="AW21"/>
  <c r="AU21"/>
  <c r="AS21"/>
  <c r="AY21" s="1"/>
  <c r="BA20"/>
  <c r="AW20"/>
  <c r="AU20"/>
  <c r="AS20"/>
  <c r="AY20" s="1"/>
  <c r="BA19"/>
  <c r="AW19"/>
  <c r="AU19"/>
  <c r="AS19"/>
  <c r="AY19" s="1"/>
  <c r="BA18"/>
  <c r="AW18"/>
  <c r="AU18"/>
  <c r="AS18"/>
  <c r="AY18" s="1"/>
  <c r="BA17"/>
  <c r="AW17"/>
  <c r="AU17"/>
  <c r="AS17"/>
  <c r="AY17" s="1"/>
  <c r="BA16"/>
  <c r="AW16"/>
  <c r="AU16"/>
  <c r="AS16"/>
  <c r="AY16" s="1"/>
  <c r="BA15"/>
  <c r="AW15"/>
  <c r="AU15"/>
  <c r="AS15"/>
  <c r="AY15" s="1"/>
  <c r="BA14"/>
  <c r="AW14"/>
  <c r="AU14"/>
  <c r="AS14"/>
  <c r="AY14" s="1"/>
  <c r="BA13"/>
  <c r="AW13"/>
  <c r="AU13"/>
  <c r="AS13"/>
  <c r="AY13" s="1"/>
  <c r="BA12"/>
  <c r="AW12"/>
  <c r="AU12"/>
  <c r="AS12"/>
  <c r="AY12" s="1"/>
  <c r="BA11"/>
  <c r="AW11"/>
  <c r="AU11"/>
  <c r="AS11"/>
  <c r="AY11" s="1"/>
  <c r="BA10"/>
  <c r="AW10"/>
  <c r="AU10"/>
  <c r="AS10"/>
  <c r="AY10" s="1"/>
  <c r="BA9"/>
  <c r="AW9"/>
  <c r="AU9"/>
  <c r="AS9"/>
  <c r="AY9" s="1"/>
  <c r="BA8"/>
  <c r="AW8"/>
  <c r="AU8"/>
  <c r="AS8"/>
  <c r="AY8" s="1"/>
  <c r="BA7"/>
  <c r="AW7"/>
  <c r="AU7"/>
  <c r="AS7"/>
  <c r="AY7" s="1"/>
  <c r="BA6"/>
  <c r="AW6"/>
  <c r="AU6"/>
  <c r="AS6"/>
  <c r="AY6" s="1"/>
  <c r="BA5"/>
  <c r="AW5"/>
  <c r="AU5"/>
  <c r="AS5"/>
  <c r="AY5" s="1"/>
  <c r="BA4"/>
  <c r="AW4"/>
  <c r="AU4"/>
  <c r="AS4"/>
  <c r="AY4" s="1"/>
  <c r="BA3"/>
  <c r="AW3"/>
  <c r="AU3"/>
  <c r="AS3"/>
  <c r="AY3" s="1"/>
  <c r="BA2"/>
  <c r="AW2"/>
  <c r="AU2"/>
  <c r="AS2"/>
  <c r="AY2" s="1"/>
  <c r="BB2" l="1"/>
  <c r="BC2" s="1"/>
  <c r="AX2"/>
  <c r="BB3"/>
  <c r="BC3" s="1"/>
  <c r="AX3"/>
  <c r="BB4"/>
  <c r="BC4" s="1"/>
  <c r="AX4"/>
  <c r="BB5"/>
  <c r="BC5" s="1"/>
  <c r="AX5"/>
  <c r="BB6"/>
  <c r="BC6" s="1"/>
  <c r="AX6"/>
  <c r="AX7"/>
  <c r="BB7"/>
  <c r="BC7" s="1"/>
  <c r="AX8"/>
  <c r="BB8"/>
  <c r="BC8" s="1"/>
  <c r="AX9"/>
  <c r="BB9"/>
  <c r="BC9" s="1"/>
  <c r="AX10"/>
  <c r="BB10"/>
  <c r="BC10" s="1"/>
  <c r="AX11"/>
  <c r="BB11"/>
  <c r="BC11" s="1"/>
  <c r="AX12"/>
  <c r="BB12"/>
  <c r="BC12" s="1"/>
  <c r="BB13"/>
  <c r="BC13" s="1"/>
  <c r="AX13"/>
  <c r="BB14"/>
  <c r="BC14" s="1"/>
  <c r="AX14"/>
  <c r="BB15"/>
  <c r="BC15" s="1"/>
  <c r="AX15"/>
  <c r="AX16"/>
  <c r="BB16"/>
  <c r="BC16" s="1"/>
  <c r="AX17"/>
  <c r="BB17"/>
  <c r="BC17" s="1"/>
  <c r="AX18"/>
  <c r="BB18"/>
  <c r="BC18" s="1"/>
  <c r="AX19"/>
  <c r="BB19"/>
  <c r="BC19" s="1"/>
  <c r="AX20"/>
  <c r="BB20"/>
  <c r="BC20" s="1"/>
  <c r="AX21"/>
  <c r="BB21"/>
  <c r="BC21" s="1"/>
  <c r="AX22"/>
  <c r="BB22"/>
  <c r="BC22" s="1"/>
  <c r="AX23"/>
  <c r="BB23"/>
  <c r="BC23" s="1"/>
  <c r="AX24"/>
  <c r="BB24"/>
  <c r="BC24" s="1"/>
  <c r="AX25"/>
  <c r="BB25"/>
  <c r="BC25" s="1"/>
  <c r="BB26"/>
  <c r="BC26" s="1"/>
  <c r="AX26"/>
  <c r="BB27"/>
  <c r="BC27" s="1"/>
  <c r="AX27"/>
  <c r="BB28"/>
  <c r="BC28" s="1"/>
  <c r="AX28"/>
  <c r="BB29"/>
  <c r="BC29" s="1"/>
  <c r="AX29"/>
  <c r="BB30"/>
  <c r="BC30" s="1"/>
  <c r="AX30"/>
  <c r="BB31"/>
  <c r="BC31" s="1"/>
  <c r="AX31"/>
  <c r="BB32"/>
  <c r="BC32" s="1"/>
  <c r="AX32"/>
  <c r="BB33"/>
  <c r="BC33" s="1"/>
  <c r="AX33"/>
  <c r="AX34"/>
  <c r="BB34"/>
  <c r="BC34" s="1"/>
  <c r="AX35"/>
  <c r="BB35"/>
  <c r="BC35" s="1"/>
  <c r="BB36"/>
  <c r="BC36" s="1"/>
  <c r="AX36"/>
  <c r="AX37"/>
  <c r="BB37"/>
  <c r="BC37" s="1"/>
  <c r="AX38"/>
  <c r="BB38"/>
  <c r="BC38" s="1"/>
  <c r="AX39"/>
  <c r="BB39"/>
  <c r="BC39" s="1"/>
  <c r="AX40"/>
  <c r="BB40"/>
  <c r="BC40" s="1"/>
  <c r="AN31" l="1"/>
  <c r="AJ31"/>
  <c r="AH31"/>
  <c r="AF31"/>
  <c r="AN30"/>
  <c r="AJ30"/>
  <c r="AH30"/>
  <c r="AF30"/>
  <c r="AN29"/>
  <c r="AJ29"/>
  <c r="AH29"/>
  <c r="AF29"/>
  <c r="AN28"/>
  <c r="AJ28"/>
  <c r="AH28"/>
  <c r="AF28"/>
  <c r="AN27"/>
  <c r="AJ27"/>
  <c r="AH27"/>
  <c r="AF27"/>
  <c r="AN26"/>
  <c r="AJ26"/>
  <c r="AH26"/>
  <c r="AF26"/>
  <c r="AN25"/>
  <c r="AJ25"/>
  <c r="AH25"/>
  <c r="AF25"/>
  <c r="AN24"/>
  <c r="AJ24"/>
  <c r="AH24"/>
  <c r="AF24"/>
  <c r="AN23"/>
  <c r="AJ23"/>
  <c r="AH23"/>
  <c r="AF23"/>
  <c r="AN22"/>
  <c r="AJ22"/>
  <c r="AH22"/>
  <c r="AF22"/>
  <c r="AN21"/>
  <c r="AJ21"/>
  <c r="AH21"/>
  <c r="AF21"/>
  <c r="AN20"/>
  <c r="AJ20"/>
  <c r="AH20"/>
  <c r="AF20"/>
  <c r="AN19"/>
  <c r="AJ19"/>
  <c r="AH19"/>
  <c r="AF19"/>
  <c r="AN18"/>
  <c r="AJ18"/>
  <c r="AH18"/>
  <c r="AF18"/>
  <c r="AN17"/>
  <c r="AJ17"/>
  <c r="AH17"/>
  <c r="AF17"/>
  <c r="AN16"/>
  <c r="AJ16"/>
  <c r="AH16"/>
  <c r="AF16"/>
  <c r="AN15"/>
  <c r="AJ15"/>
  <c r="AH15"/>
  <c r="AF15"/>
  <c r="AN14"/>
  <c r="AJ14"/>
  <c r="AH14"/>
  <c r="AF14"/>
  <c r="AN13"/>
  <c r="AJ13"/>
  <c r="AH13"/>
  <c r="AF13"/>
  <c r="AN12"/>
  <c r="AJ12"/>
  <c r="AH12"/>
  <c r="AF12"/>
  <c r="AN11"/>
  <c r="AJ11"/>
  <c r="AH11"/>
  <c r="AF11"/>
  <c r="AN10"/>
  <c r="AJ10"/>
  <c r="AH10"/>
  <c r="AF10"/>
  <c r="AN9"/>
  <c r="AJ9"/>
  <c r="AH9"/>
  <c r="AF9"/>
  <c r="AN8"/>
  <c r="AJ8"/>
  <c r="AH8"/>
  <c r="AF8"/>
  <c r="AN7"/>
  <c r="AJ7"/>
  <c r="AH7"/>
  <c r="AF7"/>
  <c r="AN6"/>
  <c r="AJ6"/>
  <c r="AH6"/>
  <c r="AF6"/>
  <c r="AN5"/>
  <c r="AJ5"/>
  <c r="AH5"/>
  <c r="AF5"/>
  <c r="AN4"/>
  <c r="AJ4"/>
  <c r="AH4"/>
  <c r="AF4"/>
  <c r="AN3"/>
  <c r="AJ3"/>
  <c r="AH3"/>
  <c r="AF3"/>
  <c r="AN2"/>
  <c r="AJ2"/>
  <c r="AH2"/>
  <c r="AF2"/>
  <c r="AL2" l="1"/>
  <c r="AK2" s="1"/>
  <c r="AL3"/>
  <c r="AL4"/>
  <c r="AL5"/>
  <c r="AO5" s="1"/>
  <c r="AP5" s="1"/>
  <c r="AL6"/>
  <c r="AO6" s="1"/>
  <c r="AP6" s="1"/>
  <c r="AL7"/>
  <c r="AO7" s="1"/>
  <c r="AP7" s="1"/>
  <c r="AL8"/>
  <c r="AL9"/>
  <c r="AO9" s="1"/>
  <c r="AP9" s="1"/>
  <c r="AL11"/>
  <c r="AK11" s="1"/>
  <c r="AL12"/>
  <c r="AK12" s="1"/>
  <c r="AL13"/>
  <c r="AL14"/>
  <c r="AK14" s="1"/>
  <c r="AL15"/>
  <c r="AO15" s="1"/>
  <c r="AP15" s="1"/>
  <c r="AL16"/>
  <c r="AL17"/>
  <c r="AL18"/>
  <c r="AO18" s="1"/>
  <c r="AP18" s="1"/>
  <c r="AL19"/>
  <c r="AK19" s="1"/>
  <c r="AL20"/>
  <c r="AO20" s="1"/>
  <c r="AP20" s="1"/>
  <c r="AL21"/>
  <c r="AL22"/>
  <c r="AK22" s="1"/>
  <c r="AL23"/>
  <c r="AO23" s="1"/>
  <c r="AP23" s="1"/>
  <c r="AL24"/>
  <c r="AL25"/>
  <c r="AL26"/>
  <c r="AK26" s="1"/>
  <c r="AL27"/>
  <c r="AO27" s="1"/>
  <c r="AP27" s="1"/>
  <c r="AL28"/>
  <c r="AO28" s="1"/>
  <c r="AP28" s="1"/>
  <c r="AL29"/>
  <c r="AL30"/>
  <c r="AO30" s="1"/>
  <c r="AP30" s="1"/>
  <c r="AL31"/>
  <c r="AO31" s="1"/>
  <c r="AP31" s="1"/>
  <c r="AL10"/>
  <c r="AK10" s="1"/>
  <c r="AO4"/>
  <c r="AP4" s="1"/>
  <c r="AK4"/>
  <c r="AK7"/>
  <c r="AK9"/>
  <c r="AO10"/>
  <c r="AP10" s="1"/>
  <c r="AO12"/>
  <c r="AP12" s="1"/>
  <c r="AO13"/>
  <c r="AP13" s="1"/>
  <c r="AK13"/>
  <c r="AO16"/>
  <c r="AP16" s="1"/>
  <c r="AK16"/>
  <c r="AO3"/>
  <c r="AP3" s="1"/>
  <c r="AK3"/>
  <c r="AO8"/>
  <c r="AP8" s="1"/>
  <c r="AK8"/>
  <c r="AO11"/>
  <c r="AP11" s="1"/>
  <c r="AO17"/>
  <c r="AP17" s="1"/>
  <c r="AK17"/>
  <c r="AO19"/>
  <c r="AP19" s="1"/>
  <c r="AK20"/>
  <c r="AO21"/>
  <c r="AP21" s="1"/>
  <c r="AK21"/>
  <c r="AK23"/>
  <c r="AK24"/>
  <c r="AO24"/>
  <c r="AP24" s="1"/>
  <c r="AK25"/>
  <c r="AO25"/>
  <c r="AP25" s="1"/>
  <c r="AK27"/>
  <c r="AO29"/>
  <c r="AP29" s="1"/>
  <c r="AK29"/>
  <c r="AK30"/>
  <c r="AK31"/>
  <c r="AK5" l="1"/>
  <c r="AK18"/>
  <c r="AK6"/>
  <c r="AK28"/>
  <c r="AK15"/>
  <c r="AO2"/>
  <c r="AP2" s="1"/>
  <c r="AO26"/>
  <c r="AP26" s="1"/>
  <c r="AO14"/>
  <c r="AP14" s="1"/>
  <c r="AO22"/>
  <c r="AP22" s="1"/>
  <c r="AA42"/>
  <c r="W42"/>
  <c r="U42"/>
  <c r="S42"/>
  <c r="AA41"/>
  <c r="W41"/>
  <c r="U41"/>
  <c r="S41"/>
  <c r="AA40"/>
  <c r="W40"/>
  <c r="U40"/>
  <c r="S40"/>
  <c r="AA39"/>
  <c r="W39"/>
  <c r="U39"/>
  <c r="S39"/>
  <c r="AA38"/>
  <c r="W38"/>
  <c r="U38"/>
  <c r="S38"/>
  <c r="AA37"/>
  <c r="W37"/>
  <c r="U37"/>
  <c r="S37"/>
  <c r="AA36"/>
  <c r="W36"/>
  <c r="U36"/>
  <c r="S36"/>
  <c r="AA35"/>
  <c r="W35"/>
  <c r="U35"/>
  <c r="S35"/>
  <c r="AA34"/>
  <c r="W34"/>
  <c r="U34"/>
  <c r="S34"/>
  <c r="AA33"/>
  <c r="W33"/>
  <c r="U33"/>
  <c r="S33"/>
  <c r="AA32"/>
  <c r="W32"/>
  <c r="U32"/>
  <c r="S32"/>
  <c r="AA31"/>
  <c r="W31"/>
  <c r="U31"/>
  <c r="S31"/>
  <c r="AA30"/>
  <c r="W30"/>
  <c r="U30"/>
  <c r="S30"/>
  <c r="AA29"/>
  <c r="W29"/>
  <c r="U29"/>
  <c r="S29"/>
  <c r="AA28"/>
  <c r="W28"/>
  <c r="U28"/>
  <c r="S28"/>
  <c r="AA27"/>
  <c r="W27"/>
  <c r="U27"/>
  <c r="S27"/>
  <c r="AA26"/>
  <c r="W26"/>
  <c r="U26"/>
  <c r="S26"/>
  <c r="AA25"/>
  <c r="W25"/>
  <c r="U25"/>
  <c r="S25"/>
  <c r="AA24"/>
  <c r="W24"/>
  <c r="U24"/>
  <c r="S24"/>
  <c r="AA23"/>
  <c r="W23"/>
  <c r="U23"/>
  <c r="S23"/>
  <c r="AA22"/>
  <c r="W22"/>
  <c r="U22"/>
  <c r="S22"/>
  <c r="AA21"/>
  <c r="W21"/>
  <c r="U21"/>
  <c r="S21"/>
  <c r="AA20"/>
  <c r="W20"/>
  <c r="U20"/>
  <c r="S20"/>
  <c r="AA19"/>
  <c r="W19"/>
  <c r="U19"/>
  <c r="S19"/>
  <c r="AA18"/>
  <c r="W18"/>
  <c r="U18"/>
  <c r="S18"/>
  <c r="AA17"/>
  <c r="W17"/>
  <c r="U17"/>
  <c r="S17"/>
  <c r="AA16"/>
  <c r="W16"/>
  <c r="U16"/>
  <c r="S16"/>
  <c r="AA15"/>
  <c r="W15"/>
  <c r="U15"/>
  <c r="S15"/>
  <c r="AA14"/>
  <c r="W14"/>
  <c r="U14"/>
  <c r="S14"/>
  <c r="AA13"/>
  <c r="W13"/>
  <c r="U13"/>
  <c r="S13"/>
  <c r="AA12"/>
  <c r="W12"/>
  <c r="U12"/>
  <c r="S12"/>
  <c r="AA11"/>
  <c r="W11"/>
  <c r="U11"/>
  <c r="S11"/>
  <c r="AA10"/>
  <c r="W10"/>
  <c r="U10"/>
  <c r="S10"/>
  <c r="AA9"/>
  <c r="W9"/>
  <c r="U9"/>
  <c r="S9"/>
  <c r="AA8"/>
  <c r="W8"/>
  <c r="U8"/>
  <c r="S8"/>
  <c r="AA7"/>
  <c r="W7"/>
  <c r="U7"/>
  <c r="S7"/>
  <c r="AA6"/>
  <c r="W6"/>
  <c r="U6"/>
  <c r="S6"/>
  <c r="AA5"/>
  <c r="W5"/>
  <c r="U5"/>
  <c r="S5"/>
  <c r="AA4"/>
  <c r="W4"/>
  <c r="U4"/>
  <c r="S4"/>
  <c r="AA3"/>
  <c r="W3"/>
  <c r="U3"/>
  <c r="S3"/>
  <c r="AA2"/>
  <c r="W2"/>
  <c r="U2"/>
  <c r="S2"/>
  <c r="Y3" l="1"/>
  <c r="AB3" s="1"/>
  <c r="AC3" s="1"/>
  <c r="Y6"/>
  <c r="X6" s="1"/>
  <c r="Y8"/>
  <c r="Y11"/>
  <c r="AB11" s="1"/>
  <c r="AC11" s="1"/>
  <c r="Y14"/>
  <c r="AB14" s="1"/>
  <c r="AC14" s="1"/>
  <c r="Y16"/>
  <c r="AB16" s="1"/>
  <c r="AC16" s="1"/>
  <c r="Y18"/>
  <c r="Y20"/>
  <c r="X20" s="1"/>
  <c r="Y22"/>
  <c r="AB22" s="1"/>
  <c r="AC22" s="1"/>
  <c r="Y24"/>
  <c r="X24" s="1"/>
  <c r="Y25"/>
  <c r="Y26"/>
  <c r="X26" s="1"/>
  <c r="Y27"/>
  <c r="X27" s="1"/>
  <c r="Y28"/>
  <c r="X28" s="1"/>
  <c r="Y29"/>
  <c r="Y30"/>
  <c r="X30" s="1"/>
  <c r="Y31"/>
  <c r="AB31" s="1"/>
  <c r="AC31" s="1"/>
  <c r="Y32"/>
  <c r="AB32" s="1"/>
  <c r="AC32" s="1"/>
  <c r="Y33"/>
  <c r="Y34"/>
  <c r="X34" s="1"/>
  <c r="Y35"/>
  <c r="AB35" s="1"/>
  <c r="AC35" s="1"/>
  <c r="Y36"/>
  <c r="X36" s="1"/>
  <c r="Y37"/>
  <c r="Y38"/>
  <c r="X38" s="1"/>
  <c r="Y39"/>
  <c r="Y40"/>
  <c r="X40" s="1"/>
  <c r="Y41"/>
  <c r="Y42"/>
  <c r="X42" s="1"/>
  <c r="Y2"/>
  <c r="AB2" s="1"/>
  <c r="AC2" s="1"/>
  <c r="Y4"/>
  <c r="X4" s="1"/>
  <c r="Y5"/>
  <c r="Y7"/>
  <c r="AB7" s="1"/>
  <c r="AC7" s="1"/>
  <c r="Y9"/>
  <c r="X9" s="1"/>
  <c r="Y10"/>
  <c r="AB10" s="1"/>
  <c r="AC10" s="1"/>
  <c r="Y12"/>
  <c r="Y13"/>
  <c r="AB13" s="1"/>
  <c r="AC13" s="1"/>
  <c r="Y15"/>
  <c r="AB15" s="1"/>
  <c r="AC15" s="1"/>
  <c r="Y17"/>
  <c r="Y19"/>
  <c r="Y21"/>
  <c r="AB21" s="1"/>
  <c r="AC21" s="1"/>
  <c r="Y23"/>
  <c r="AB4"/>
  <c r="AC4" s="1"/>
  <c r="AB5"/>
  <c r="AC5" s="1"/>
  <c r="X5"/>
  <c r="X7"/>
  <c r="X8"/>
  <c r="AB8"/>
  <c r="AC8" s="1"/>
  <c r="AB9"/>
  <c r="AC9" s="1"/>
  <c r="X10"/>
  <c r="X12"/>
  <c r="AB12"/>
  <c r="AC12" s="1"/>
  <c r="X16"/>
  <c r="X17"/>
  <c r="AB17"/>
  <c r="AC17" s="1"/>
  <c r="X18"/>
  <c r="AB18"/>
  <c r="AC18" s="1"/>
  <c r="AB19"/>
  <c r="AC19" s="1"/>
  <c r="X19"/>
  <c r="X23"/>
  <c r="AB23"/>
  <c r="AC23" s="1"/>
  <c r="AB24"/>
  <c r="AC24" s="1"/>
  <c r="AB25"/>
  <c r="AC25" s="1"/>
  <c r="X25"/>
  <c r="AB27"/>
  <c r="AC27" s="1"/>
  <c r="AB29"/>
  <c r="AC29" s="1"/>
  <c r="X29"/>
  <c r="X32"/>
  <c r="AB33"/>
  <c r="AC33" s="1"/>
  <c r="X33"/>
  <c r="X35"/>
  <c r="AB36"/>
  <c r="AC36" s="1"/>
  <c r="X37"/>
  <c r="AB37"/>
  <c r="AC37" s="1"/>
  <c r="AB39"/>
  <c r="AC39" s="1"/>
  <c r="X39"/>
  <c r="AB40"/>
  <c r="AC40" s="1"/>
  <c r="AB41"/>
  <c r="AC41" s="1"/>
  <c r="X41"/>
  <c r="X13" l="1"/>
  <c r="X31"/>
  <c r="X15"/>
  <c r="X11"/>
  <c r="X3"/>
  <c r="AB28"/>
  <c r="AC28" s="1"/>
  <c r="X21"/>
  <c r="AB6"/>
  <c r="AC6" s="1"/>
  <c r="AB42"/>
  <c r="AC42" s="1"/>
  <c r="AB38"/>
  <c r="AC38" s="1"/>
  <c r="AB34"/>
  <c r="AC34" s="1"/>
  <c r="AB30"/>
  <c r="AC30" s="1"/>
  <c r="AB26"/>
  <c r="AC26" s="1"/>
  <c r="X22"/>
  <c r="AB20"/>
  <c r="AC20" s="1"/>
  <c r="X14"/>
  <c r="X2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O31" s="1"/>
  <c r="G8" i="2" s="1"/>
  <c r="J31" i="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J8"/>
  <c r="H8"/>
  <c r="F8"/>
  <c r="N7"/>
  <c r="J7"/>
  <c r="H7"/>
  <c r="F7"/>
  <c r="N6"/>
  <c r="J6"/>
  <c r="H6"/>
  <c r="F6"/>
  <c r="N5"/>
  <c r="J5"/>
  <c r="H5"/>
  <c r="F5"/>
  <c r="N4"/>
  <c r="J4"/>
  <c r="H4"/>
  <c r="F4"/>
  <c r="N3"/>
  <c r="J3"/>
  <c r="H3"/>
  <c r="F3"/>
  <c r="N2"/>
  <c r="J2"/>
  <c r="H2"/>
  <c r="F2"/>
  <c r="L2" l="1"/>
  <c r="K2" s="1"/>
  <c r="L3"/>
  <c r="O3" s="1"/>
  <c r="P3" s="1"/>
  <c r="L4"/>
  <c r="L5"/>
  <c r="O5" s="1"/>
  <c r="P5" s="1"/>
  <c r="L6"/>
  <c r="O6" s="1"/>
  <c r="P6" s="1"/>
  <c r="L7"/>
  <c r="K7" s="1"/>
  <c r="L8"/>
  <c r="L9"/>
  <c r="K9" s="1"/>
  <c r="L10"/>
  <c r="O10" s="1"/>
  <c r="P10" s="1"/>
  <c r="L11"/>
  <c r="K11" s="1"/>
  <c r="L12"/>
  <c r="L13"/>
  <c r="K13" s="1"/>
  <c r="L14"/>
  <c r="K14" s="1"/>
  <c r="L15"/>
  <c r="K15" s="1"/>
  <c r="L16"/>
  <c r="L17"/>
  <c r="K17" s="1"/>
  <c r="L18"/>
  <c r="O18" s="1"/>
  <c r="P18" s="1"/>
  <c r="L19"/>
  <c r="K19" s="1"/>
  <c r="L20"/>
  <c r="L21"/>
  <c r="O21" s="1"/>
  <c r="P21" s="1"/>
  <c r="L22"/>
  <c r="O22" s="1"/>
  <c r="P22" s="1"/>
  <c r="L23"/>
  <c r="K23" s="1"/>
  <c r="L24"/>
  <c r="L25"/>
  <c r="K25" s="1"/>
  <c r="L26"/>
  <c r="O26" s="1"/>
  <c r="P26" s="1"/>
  <c r="L27"/>
  <c r="K27" s="1"/>
  <c r="L28"/>
  <c r="L29"/>
  <c r="K29" s="1"/>
  <c r="L30"/>
  <c r="O30" s="1"/>
  <c r="P30" s="1"/>
  <c r="L31"/>
  <c r="K31" s="1"/>
  <c r="L32"/>
  <c r="L33"/>
  <c r="K33" s="1"/>
  <c r="L34"/>
  <c r="O34" s="1"/>
  <c r="P34" s="1"/>
  <c r="L35"/>
  <c r="K35" s="1"/>
  <c r="L36"/>
  <c r="L37"/>
  <c r="K37" s="1"/>
  <c r="L38"/>
  <c r="O38" s="1"/>
  <c r="P38" s="1"/>
  <c r="L39"/>
  <c r="K39" s="1"/>
  <c r="L40"/>
  <c r="O40" s="1"/>
  <c r="P40" s="1"/>
  <c r="O2"/>
  <c r="P2" s="1"/>
  <c r="K3"/>
  <c r="K4"/>
  <c r="O4"/>
  <c r="P4" s="1"/>
  <c r="K5"/>
  <c r="K6"/>
  <c r="O7"/>
  <c r="P7" s="1"/>
  <c r="O8"/>
  <c r="P8" s="1"/>
  <c r="K8"/>
  <c r="O9"/>
  <c r="P9" s="1"/>
  <c r="K10"/>
  <c r="O11"/>
  <c r="P11" s="1"/>
  <c r="K12"/>
  <c r="O12"/>
  <c r="P12" s="1"/>
  <c r="O13"/>
  <c r="P13" s="1"/>
  <c r="O14"/>
  <c r="P14" s="1"/>
  <c r="O15"/>
  <c r="P15" s="1"/>
  <c r="O16"/>
  <c r="P16" s="1"/>
  <c r="K16"/>
  <c r="O17"/>
  <c r="P17" s="1"/>
  <c r="K18"/>
  <c r="O19"/>
  <c r="P19" s="1"/>
  <c r="O20"/>
  <c r="P20" s="1"/>
  <c r="K20"/>
  <c r="K21"/>
  <c r="K22"/>
  <c r="O23"/>
  <c r="P23" s="1"/>
  <c r="O24"/>
  <c r="P24" s="1"/>
  <c r="K24"/>
  <c r="O25"/>
  <c r="P25" s="1"/>
  <c r="K26"/>
  <c r="O27"/>
  <c r="P27" s="1"/>
  <c r="O28"/>
  <c r="P28" s="1"/>
  <c r="K28"/>
  <c r="O29"/>
  <c r="P29" s="1"/>
  <c r="K30"/>
  <c r="P31"/>
  <c r="O32"/>
  <c r="P32" s="1"/>
  <c r="K32"/>
  <c r="O33"/>
  <c r="P33" s="1"/>
  <c r="K34"/>
  <c r="O35"/>
  <c r="P35" s="1"/>
  <c r="O36"/>
  <c r="P36" s="1"/>
  <c r="K36"/>
  <c r="O37"/>
  <c r="P37" s="1"/>
  <c r="K38"/>
  <c r="O39"/>
  <c r="P39" s="1"/>
  <c r="G16" i="2" l="1"/>
  <c r="K40" i="1"/>
  <c r="J14" i="2"/>
  <c r="J13"/>
  <c r="J12"/>
  <c r="J11"/>
  <c r="J10"/>
  <c r="J8" l="1"/>
  <c r="J16" s="1"/>
</calcChain>
</file>

<file path=xl/sharedStrings.xml><?xml version="1.0" encoding="utf-8"?>
<sst xmlns="http://schemas.openxmlformats.org/spreadsheetml/2006/main" count="369" uniqueCount="63">
  <si>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</si>
  <si>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</si>
  <si>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</si>
  <si>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</si>
  <si>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</si>
  <si>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</si>
  <si>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</si>
  <si>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</si>
  <si>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</si>
  <si>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</si>
  <si>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ΜΑΘΗΜΑ
A' ΕΞΑΜΗΝΟ</t>
  </si>
  <si>
    <t xml:space="preserve">ΠΑΡΑΚΑΛΩ ΚΑΝΤΕ ΕΝΑ </t>
  </si>
  <si>
    <t>ΚΛΙΚ ΣΤΟ ΚΕΛΙ</t>
  </si>
  <si>
    <t>ΑΡΙΘΜΟΣ ΜΗΤΡΩΟΥ</t>
  </si>
  <si>
    <t xml:space="preserve">ΒΑΘΜΟΛΟΓΙΑ ΜΑΘΗΜΑΤΩΝ </t>
  </si>
  <si>
    <t xml:space="preserve">ΠΛΗΚΤΡΟΛΟΓΗΣΤΕ </t>
  </si>
  <si>
    <t>ΜΑΘΗΜΑ</t>
  </si>
  <si>
    <t>ΒΑΘΜΟΣ</t>
  </si>
  <si>
    <t xml:space="preserve">ΤΟΝ ΑΡΙΘΜΟ ΜΗΤΡΩΟΥ  </t>
  </si>
  <si>
    <t xml:space="preserve">ΚΑΙ EΠEITA </t>
  </si>
  <si>
    <t>ΠΑΤΗΣΤΕ ΤΟ 'ENTER'</t>
  </si>
  <si>
    <t>ΓΕΝΙΚΟΣ ΒΑΘΜΟΣ ΕΞΑΜΗΝΟΥ</t>
  </si>
  <si>
    <t>ECTS</t>
  </si>
  <si>
    <t>ΣΥΝΟΛΟ ECTS</t>
  </si>
  <si>
    <t>Αλεξιου Άνθη</t>
  </si>
  <si>
    <t>Δημοσθένους Κάλια</t>
  </si>
  <si>
    <t>Ευαγόρου Ερμιόνη</t>
  </si>
  <si>
    <t>Θεμιστοκλέους Αντρέας</t>
  </si>
  <si>
    <t>Θεοδώρου Σαββίνα</t>
  </si>
  <si>
    <t>Ιωάννου Μαρία</t>
  </si>
  <si>
    <t>Κονιώτου Άννα</t>
  </si>
  <si>
    <t>Κυριακίδου Μαριάνθη</t>
  </si>
  <si>
    <t>Κυριάκου Στέλλα</t>
  </si>
  <si>
    <t>Kωνσταντίνου Γεωργία</t>
  </si>
  <si>
    <t>Κωνσταντίνου Γιώργος</t>
  </si>
  <si>
    <t>Κωνσταντίνου Μενέλαος</t>
  </si>
  <si>
    <t>Κωστή Μαρίνα</t>
  </si>
  <si>
    <t>Λαμπρίδης Κωνσταντίνος</t>
  </si>
  <si>
    <t>Λοίζου Κατερίνα</t>
  </si>
  <si>
    <t>Μάριου Άντρια</t>
  </si>
  <si>
    <t>Μιχαήλ Έλενα</t>
  </si>
  <si>
    <t>Μοδέστου Ελένη</t>
  </si>
  <si>
    <t>Πάφιου Ραφαέλλα</t>
  </si>
  <si>
    <t>Πιπόνια Χριστιάνα</t>
  </si>
  <si>
    <t>Πολυκάρπου Χρίστος</t>
  </si>
  <si>
    <t>Σάββα Άντρια</t>
  </si>
  <si>
    <t>Σταύρου Μαρία</t>
  </si>
  <si>
    <t>Στυλιανή Πέτρου</t>
  </si>
  <si>
    <t>Φαρίδη Άντρια</t>
  </si>
  <si>
    <t>Φράγκου Νικολέττα</t>
  </si>
  <si>
    <t>Φραντζή Κυριακή</t>
  </si>
  <si>
    <t>Χαμπιαούρη Κατερίνα</t>
  </si>
  <si>
    <t>ΑΝΟΣΟΛΟΓΙΑ</t>
  </si>
  <si>
    <t xml:space="preserve">Χατζηπαναγιώτου Μέλανη </t>
  </si>
  <si>
    <t xml:space="preserve">Μάου Γιώργος </t>
  </si>
  <si>
    <t xml:space="preserve">Στυλιανού Κύπρος </t>
  </si>
  <si>
    <t>Ιορδάνου Δέσπω</t>
  </si>
  <si>
    <t>ΔΙΑΤΡΟΦΗ ΚΑΙ ΜΕΤΑΒΟΛΙΣΜΟΣ ΙΙ</t>
  </si>
  <si>
    <t>ΙΣΟΖΥΓΙΟ ΕΝΕΡΓΕΙΑΣ ΚΑΙ ΕΛΕΓΧΟΣ ΒΑΡΟΥΣ</t>
  </si>
  <si>
    <t>ΠΑΘΟΛΟΓΙΑ</t>
  </si>
  <si>
    <t>ΣΧΕΔΙΑΣΜΟΣ ΔΙΑΙΤΟΛΟΓΙΟΥ ΓΙΑ ΦΥΣΙΟΛΟΓΙΚΕΣ ΚΑΤΑΣΤΑΣΕΙΣ</t>
  </si>
  <si>
    <t>ΥΓΙΕΙΝΗ ΤΡΟΦΙΜΩΝ</t>
  </si>
  <si>
    <t>ΑΓΓΛΙΚΑ ΙV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</si>
</sst>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1"/>
      <color indexed="12"/>
      <name val="Times New Roman"/>
      <family val="1"/>
      <charset val="161"/>
    </font>
    <font>
      <i/>
      <sz val="10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2"/>
      <color indexed="12"/>
      <name val="Times New Roman"/>
      <family val="1"/>
      <charset val="161"/>
    </font>
    <font>
      <i/>
      <sz val="11"/>
      <color theme="3"/>
      <name val="Calibri"/>
      <family val="2"/>
      <scheme val="minor"/>
    </font>
    <font>
      <sz val="11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u/>
      <sz val="12"/>
      <color theme="1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i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164" fontId="9" fillId="0" borderId="1" xfId="1" applyNumberFormat="1" applyFont="1" applyBorder="1" applyAlignment="1">
      <alignment horizontal="center" wrapText="1"/>
    </xf>
    <xf numFmtId="1" fontId="6" fillId="0" borderId="4" xfId="1" applyNumberFormat="1" applyFont="1" applyBorder="1" applyAlignment="1" applyProtection="1">
      <alignment horizontal="left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wrapText="1"/>
    </xf>
    <xf numFmtId="164" fontId="9" fillId="0" borderId="1" xfId="1" applyNumberFormat="1" applyFont="1" applyFill="1" applyBorder="1" applyAlignment="1">
      <alignment horizontal="center" wrapText="1"/>
    </xf>
    <xf numFmtId="1" fontId="6" fillId="0" borderId="1" xfId="1" applyNumberFormat="1" applyFont="1" applyFill="1" applyBorder="1" applyAlignment="1" applyProtection="1">
      <alignment horizontal="left" wrapText="1"/>
      <protection locked="0"/>
    </xf>
    <xf numFmtId="0" fontId="0" fillId="0" borderId="1" xfId="0" applyBorder="1"/>
    <xf numFmtId="0" fontId="10" fillId="0" borderId="1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3" xfId="0" applyBorder="1"/>
    <xf numFmtId="0" fontId="8" fillId="2" borderId="6" xfId="1" applyFont="1" applyFill="1" applyBorder="1" applyAlignment="1">
      <alignment horizontal="center" wrapText="1"/>
    </xf>
    <xf numFmtId="164" fontId="6" fillId="0" borderId="6" xfId="1" applyNumberFormat="1" applyFont="1" applyBorder="1" applyAlignment="1">
      <alignment horizontal="center" wrapText="1"/>
    </xf>
    <xf numFmtId="1" fontId="8" fillId="2" borderId="6" xfId="1" applyNumberFormat="1" applyFont="1" applyFill="1" applyBorder="1" applyAlignment="1" applyProtection="1">
      <alignment horizontal="center" wrapText="1"/>
      <protection locked="0"/>
    </xf>
    <xf numFmtId="164" fontId="9" fillId="0" borderId="6" xfId="1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164" fontId="6" fillId="0" borderId="1" xfId="1" applyNumberFormat="1" applyFont="1" applyBorder="1" applyAlignment="1" applyProtection="1">
      <alignment horizontal="center" wrapText="1"/>
    </xf>
    <xf numFmtId="164" fontId="9" fillId="0" borderId="1" xfId="1" applyNumberFormat="1" applyFont="1" applyBorder="1" applyAlignment="1" applyProtection="1">
      <alignment horizontal="center" wrapText="1"/>
    </xf>
    <xf numFmtId="1" fontId="6" fillId="0" borderId="4" xfId="1" applyNumberFormat="1" applyFont="1" applyBorder="1" applyAlignment="1" applyProtection="1">
      <alignment horizontal="left" wrapText="1"/>
    </xf>
    <xf numFmtId="0" fontId="13" fillId="0" borderId="0" xfId="0" applyFont="1"/>
    <xf numFmtId="0" fontId="0" fillId="0" borderId="7" xfId="0" applyBorder="1"/>
    <xf numFmtId="0" fontId="0" fillId="0" borderId="0" xfId="0" applyBorder="1"/>
    <xf numFmtId="0" fontId="14" fillId="0" borderId="0" xfId="0" applyFont="1"/>
    <xf numFmtId="0" fontId="15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7" fillId="0" borderId="0" xfId="0" applyFont="1" applyBorder="1" applyAlignment="1"/>
    <xf numFmtId="0" fontId="18" fillId="0" borderId="1" xfId="0" applyFont="1" applyBorder="1" applyAlignment="1" applyProtection="1">
      <alignment vertical="top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2" fontId="13" fillId="0" borderId="2" xfId="0" applyNumberFormat="1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3"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38481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455295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5" name="Text Box 22"/>
        <xdr:cNvSpPr txBox="1">
          <a:spLocks noChangeArrowheads="1"/>
        </xdr:cNvSpPr>
      </xdr:nvSpPr>
      <xdr:spPr bwMode="auto">
        <a:xfrm>
          <a:off x="492442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" name="Text Box 23"/>
        <xdr:cNvSpPr txBox="1">
          <a:spLocks noChangeArrowheads="1"/>
        </xdr:cNvSpPr>
      </xdr:nvSpPr>
      <xdr:spPr bwMode="auto">
        <a:xfrm>
          <a:off x="525780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56292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8" name="Text Box 27"/>
        <xdr:cNvSpPr txBox="1">
          <a:spLocks noChangeArrowheads="1"/>
        </xdr:cNvSpPr>
      </xdr:nvSpPr>
      <xdr:spPr bwMode="auto">
        <a:xfrm>
          <a:off x="5962650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6772275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10" name="Text Box 30"/>
        <xdr:cNvSpPr txBox="1">
          <a:spLocks noChangeArrowheads="1"/>
        </xdr:cNvSpPr>
      </xdr:nvSpPr>
      <xdr:spPr bwMode="auto">
        <a:xfrm>
          <a:off x="71913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11" name="Text Box 33"/>
        <xdr:cNvSpPr txBox="1">
          <a:spLocks noChangeArrowheads="1"/>
        </xdr:cNvSpPr>
      </xdr:nvSpPr>
      <xdr:spPr bwMode="auto">
        <a:xfrm>
          <a:off x="756285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455295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4933950" y="1371600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52578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5657850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5962650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18" name="Text Box 42"/>
        <xdr:cNvSpPr txBox="1">
          <a:spLocks noChangeArrowheads="1"/>
        </xdr:cNvSpPr>
      </xdr:nvSpPr>
      <xdr:spPr bwMode="auto">
        <a:xfrm>
          <a:off x="4229100" y="1371600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19" name="Text Box 43"/>
        <xdr:cNvSpPr txBox="1">
          <a:spLocks noChangeArrowheads="1"/>
        </xdr:cNvSpPr>
      </xdr:nvSpPr>
      <xdr:spPr bwMode="auto">
        <a:xfrm>
          <a:off x="4552950" y="1371600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20" name="Text Box 61"/>
        <xdr:cNvSpPr txBox="1">
          <a:spLocks noChangeArrowheads="1"/>
        </xdr:cNvSpPr>
      </xdr:nvSpPr>
      <xdr:spPr bwMode="auto">
        <a:xfrm>
          <a:off x="6772275" y="1371600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21" name="Text Box 62"/>
        <xdr:cNvSpPr txBox="1">
          <a:spLocks noChangeArrowheads="1"/>
        </xdr:cNvSpPr>
      </xdr:nvSpPr>
      <xdr:spPr bwMode="auto">
        <a:xfrm>
          <a:off x="5991225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22" name="Text Box 63"/>
        <xdr:cNvSpPr txBox="1">
          <a:spLocks noChangeArrowheads="1"/>
        </xdr:cNvSpPr>
      </xdr:nvSpPr>
      <xdr:spPr bwMode="auto">
        <a:xfrm>
          <a:off x="6438900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23" name="Line 64"/>
        <xdr:cNvSpPr>
          <a:spLocks noChangeShapeType="1"/>
        </xdr:cNvSpPr>
      </xdr:nvSpPr>
      <xdr:spPr bwMode="auto">
        <a:xfrm flipV="1">
          <a:off x="419100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24" name="Line 65"/>
        <xdr:cNvSpPr>
          <a:spLocks noChangeShapeType="1"/>
        </xdr:cNvSpPr>
      </xdr:nvSpPr>
      <xdr:spPr bwMode="auto">
        <a:xfrm flipV="1">
          <a:off x="489585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5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26" name="Line 68"/>
        <xdr:cNvSpPr>
          <a:spLocks noChangeShapeType="1"/>
        </xdr:cNvSpPr>
      </xdr:nvSpPr>
      <xdr:spPr bwMode="auto">
        <a:xfrm flipV="1">
          <a:off x="6372225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7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714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715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716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717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1718" name="Line 24"/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1719" name="Line 26"/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1720" name="Line 548"/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1721" name="Line 550"/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0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1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2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3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4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5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48" name="Line 24"/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49" name="Line 26"/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50" name="Line 548"/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51" name="Line 550"/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8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9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0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1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9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8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8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1543050</xdr:rowOff>
    </xdr:from>
    <xdr:to>
      <xdr:col>87</xdr:col>
      <xdr:colOff>0</xdr:colOff>
      <xdr:row>1</xdr:row>
      <xdr:rowOff>9525</xdr:rowOff>
    </xdr:to>
    <xdr:sp macro="" textlink="">
      <xdr:nvSpPr>
        <xdr:cNvPr id="16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1562100</xdr:rowOff>
    </xdr:from>
    <xdr:to>
      <xdr:col>91</xdr:col>
      <xdr:colOff>0</xdr:colOff>
      <xdr:row>1</xdr:row>
      <xdr:rowOff>28575</xdr:rowOff>
    </xdr:to>
    <xdr:sp macro="" textlink="">
      <xdr:nvSpPr>
        <xdr:cNvPr id="16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1543050</xdr:rowOff>
    </xdr:from>
    <xdr:to>
      <xdr:col>87</xdr:col>
      <xdr:colOff>0</xdr:colOff>
      <xdr:row>1</xdr:row>
      <xdr:rowOff>9525</xdr:rowOff>
    </xdr:to>
    <xdr:sp macro="" textlink="">
      <xdr:nvSpPr>
        <xdr:cNvPr id="16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1562100</xdr:rowOff>
    </xdr:from>
    <xdr:to>
      <xdr:col>91</xdr:col>
      <xdr:colOff>0</xdr:colOff>
      <xdr:row>1</xdr:row>
      <xdr:rowOff>28575</xdr:rowOff>
    </xdr:to>
    <xdr:sp macro="" textlink="">
      <xdr:nvSpPr>
        <xdr:cNvPr id="16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1543050</xdr:rowOff>
    </xdr:from>
    <xdr:to>
      <xdr:col>87</xdr:col>
      <xdr:colOff>0</xdr:colOff>
      <xdr:row>1</xdr:row>
      <xdr:rowOff>9525</xdr:rowOff>
    </xdr:to>
    <xdr:sp macro="" textlink="">
      <xdr:nvSpPr>
        <xdr:cNvPr id="17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1562100</xdr:rowOff>
    </xdr:from>
    <xdr:to>
      <xdr:col>91</xdr:col>
      <xdr:colOff>0</xdr:colOff>
      <xdr:row>1</xdr:row>
      <xdr:rowOff>28575</xdr:rowOff>
    </xdr:to>
    <xdr:sp macro="" textlink="">
      <xdr:nvSpPr>
        <xdr:cNvPr id="17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1543050</xdr:rowOff>
    </xdr:from>
    <xdr:to>
      <xdr:col>87</xdr:col>
      <xdr:colOff>0</xdr:colOff>
      <xdr:row>1</xdr:row>
      <xdr:rowOff>9525</xdr:rowOff>
    </xdr:to>
    <xdr:sp macro="" textlink="">
      <xdr:nvSpPr>
        <xdr:cNvPr id="17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1562100</xdr:rowOff>
    </xdr:from>
    <xdr:to>
      <xdr:col>91</xdr:col>
      <xdr:colOff>0</xdr:colOff>
      <xdr:row>1</xdr:row>
      <xdr:rowOff>28575</xdr:rowOff>
    </xdr:to>
    <xdr:sp macro="" textlink="">
      <xdr:nvSpPr>
        <xdr:cNvPr id="17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1543050</xdr:rowOff>
    </xdr:from>
    <xdr:to>
      <xdr:col>87</xdr:col>
      <xdr:colOff>0</xdr:colOff>
      <xdr:row>1</xdr:row>
      <xdr:rowOff>9525</xdr:rowOff>
    </xdr:to>
    <xdr:sp macro="" textlink="">
      <xdr:nvSpPr>
        <xdr:cNvPr id="17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1562100</xdr:rowOff>
    </xdr:from>
    <xdr:to>
      <xdr:col>91</xdr:col>
      <xdr:colOff>0</xdr:colOff>
      <xdr:row>1</xdr:row>
      <xdr:rowOff>28575</xdr:rowOff>
    </xdr:to>
    <xdr:sp macro="" textlink="">
      <xdr:nvSpPr>
        <xdr:cNvPr id="17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1543050</xdr:rowOff>
    </xdr:from>
    <xdr:to>
      <xdr:col>87</xdr:col>
      <xdr:colOff>0</xdr:colOff>
      <xdr:row>1</xdr:row>
      <xdr:rowOff>9525</xdr:rowOff>
    </xdr:to>
    <xdr:sp macro="" textlink="">
      <xdr:nvSpPr>
        <xdr:cNvPr id="17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1562100</xdr:rowOff>
    </xdr:from>
    <xdr:to>
      <xdr:col>91</xdr:col>
      <xdr:colOff>0</xdr:colOff>
      <xdr:row>1</xdr:row>
      <xdr:rowOff>28575</xdr:rowOff>
    </xdr:to>
    <xdr:sp macro="" textlink="">
      <xdr:nvSpPr>
        <xdr:cNvPr id="17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1543050</xdr:rowOff>
    </xdr:from>
    <xdr:to>
      <xdr:col>87</xdr:col>
      <xdr:colOff>0</xdr:colOff>
      <xdr:row>1</xdr:row>
      <xdr:rowOff>9525</xdr:rowOff>
    </xdr:to>
    <xdr:sp macro="" textlink="">
      <xdr:nvSpPr>
        <xdr:cNvPr id="17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1562100</xdr:rowOff>
    </xdr:from>
    <xdr:to>
      <xdr:col>91</xdr:col>
      <xdr:colOff>0</xdr:colOff>
      <xdr:row>1</xdr:row>
      <xdr:rowOff>28575</xdr:rowOff>
    </xdr:to>
    <xdr:sp macro="" textlink="">
      <xdr:nvSpPr>
        <xdr:cNvPr id="17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1543050</xdr:rowOff>
    </xdr:from>
    <xdr:to>
      <xdr:col>87</xdr:col>
      <xdr:colOff>0</xdr:colOff>
      <xdr:row>1</xdr:row>
      <xdr:rowOff>9525</xdr:rowOff>
    </xdr:to>
    <xdr:sp macro="" textlink="">
      <xdr:nvSpPr>
        <xdr:cNvPr id="18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1562100</xdr:rowOff>
    </xdr:from>
    <xdr:to>
      <xdr:col>91</xdr:col>
      <xdr:colOff>0</xdr:colOff>
      <xdr:row>1</xdr:row>
      <xdr:rowOff>28575</xdr:rowOff>
    </xdr:to>
    <xdr:sp macro="" textlink="">
      <xdr:nvSpPr>
        <xdr:cNvPr id="18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1543050</xdr:rowOff>
    </xdr:from>
    <xdr:to>
      <xdr:col>87</xdr:col>
      <xdr:colOff>0</xdr:colOff>
      <xdr:row>1</xdr:row>
      <xdr:rowOff>9525</xdr:rowOff>
    </xdr:to>
    <xdr:sp macro="" textlink="">
      <xdr:nvSpPr>
        <xdr:cNvPr id="18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1562100</xdr:rowOff>
    </xdr:from>
    <xdr:to>
      <xdr:col>91</xdr:col>
      <xdr:colOff>0</xdr:colOff>
      <xdr:row>1</xdr:row>
      <xdr:rowOff>28575</xdr:rowOff>
    </xdr:to>
    <xdr:sp macro="" textlink="">
      <xdr:nvSpPr>
        <xdr:cNvPr id="1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1543050</xdr:rowOff>
    </xdr:from>
    <xdr:to>
      <xdr:col>87</xdr:col>
      <xdr:colOff>0</xdr:colOff>
      <xdr:row>1</xdr:row>
      <xdr:rowOff>9525</xdr:rowOff>
    </xdr:to>
    <xdr:sp macro="" textlink="">
      <xdr:nvSpPr>
        <xdr:cNvPr id="1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1562100</xdr:rowOff>
    </xdr:from>
    <xdr:to>
      <xdr:col>91</xdr:col>
      <xdr:colOff>0</xdr:colOff>
      <xdr:row>1</xdr:row>
      <xdr:rowOff>28575</xdr:rowOff>
    </xdr:to>
    <xdr:sp macro="" textlink="">
      <xdr:nvSpPr>
        <xdr:cNvPr id="1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1543050</xdr:rowOff>
    </xdr:from>
    <xdr:to>
      <xdr:col>87</xdr:col>
      <xdr:colOff>0</xdr:colOff>
      <xdr:row>1</xdr:row>
      <xdr:rowOff>9525</xdr:rowOff>
    </xdr:to>
    <xdr:sp macro="" textlink="">
      <xdr:nvSpPr>
        <xdr:cNvPr id="1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1562100</xdr:rowOff>
    </xdr:from>
    <xdr:to>
      <xdr:col>91</xdr:col>
      <xdr:colOff>0</xdr:colOff>
      <xdr:row>1</xdr:row>
      <xdr:rowOff>28575</xdr:rowOff>
    </xdr:to>
    <xdr:sp macro="" textlink="">
      <xdr:nvSpPr>
        <xdr:cNvPr id="1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1543050</xdr:rowOff>
    </xdr:from>
    <xdr:to>
      <xdr:col>87</xdr:col>
      <xdr:colOff>0</xdr:colOff>
      <xdr:row>1</xdr:row>
      <xdr:rowOff>9525</xdr:rowOff>
    </xdr:to>
    <xdr:sp macro="" textlink="">
      <xdr:nvSpPr>
        <xdr:cNvPr id="18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1562100</xdr:rowOff>
    </xdr:from>
    <xdr:to>
      <xdr:col>91</xdr:col>
      <xdr:colOff>0</xdr:colOff>
      <xdr:row>1</xdr:row>
      <xdr:rowOff>28575</xdr:rowOff>
    </xdr:to>
    <xdr:sp macro="" textlink="">
      <xdr:nvSpPr>
        <xdr:cNvPr id="18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1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1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1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1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1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1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1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1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3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3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6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6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8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8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8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8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8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8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8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0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1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2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3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4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5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0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1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2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3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4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5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10" name="Text Box 33"/>
        <xdr:cNvSpPr txBox="1">
          <a:spLocks noChangeArrowheads="1"/>
        </xdr:cNvSpPr>
      </xdr:nvSpPr>
      <xdr:spPr bwMode="auto">
        <a:xfrm>
          <a:off x="77209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1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12" name="Line 68"/>
        <xdr:cNvSpPr>
          <a:spLocks noChangeShapeType="1"/>
        </xdr:cNvSpPr>
      </xdr:nvSpPr>
      <xdr:spPr bwMode="auto">
        <a:xfrm flipV="1">
          <a:off x="657606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0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0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50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50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50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50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0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0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0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5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5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4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4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7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7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672" name="Text Box 33"/>
        <xdr:cNvSpPr txBox="1">
          <a:spLocks noChangeArrowheads="1"/>
        </xdr:cNvSpPr>
      </xdr:nvSpPr>
      <xdr:spPr bwMode="auto">
        <a:xfrm>
          <a:off x="77209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3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674" name="Line 68"/>
        <xdr:cNvSpPr>
          <a:spLocks noChangeShapeType="1"/>
        </xdr:cNvSpPr>
      </xdr:nvSpPr>
      <xdr:spPr bwMode="auto">
        <a:xfrm flipV="1">
          <a:off x="657606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2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2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1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1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6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6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6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6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6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6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6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6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6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6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1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1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1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1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1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1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1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1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1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1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6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6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3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3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3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3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3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3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3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3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3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8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8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8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8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8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8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3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7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2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2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2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2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2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2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7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7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7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7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7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7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7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7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7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7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2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2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2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2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2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2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7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9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9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9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9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9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1395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39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1397" name="Line 68"/>
        <xdr:cNvSpPr>
          <a:spLocks noChangeShapeType="1"/>
        </xdr:cNvSpPr>
      </xdr:nvSpPr>
      <xdr:spPr bwMode="auto">
        <a:xfrm flipV="1">
          <a:off x="657606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39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39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4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4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4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4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4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4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4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4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4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4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9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9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9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49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49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49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4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8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3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3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3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3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3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3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8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8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8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8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8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8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8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8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8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8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1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1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1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1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4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6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6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6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6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6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1765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1767" name="Line 68"/>
        <xdr:cNvSpPr>
          <a:spLocks noChangeShapeType="1"/>
        </xdr:cNvSpPr>
      </xdr:nvSpPr>
      <xdr:spPr bwMode="auto">
        <a:xfrm flipV="1">
          <a:off x="657606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6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6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1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1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1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1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1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6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6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6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6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6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6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1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5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200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200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200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0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0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0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5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5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5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5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5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5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5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5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5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5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10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10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10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2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2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2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92</xdr:col>
      <xdr:colOff>47625</xdr:colOff>
      <xdr:row>0</xdr:row>
      <xdr:rowOff>1543050</xdr:rowOff>
    </xdr:from>
    <xdr:to>
      <xdr:col>93</xdr:col>
      <xdr:colOff>0</xdr:colOff>
      <xdr:row>0</xdr:row>
      <xdr:rowOff>1685925</xdr:rowOff>
    </xdr:to>
    <xdr:sp macro="" textlink="">
      <xdr:nvSpPr>
        <xdr:cNvPr id="2127" name="Text Box 33"/>
        <xdr:cNvSpPr txBox="1">
          <a:spLocks noChangeArrowheads="1"/>
        </xdr:cNvSpPr>
      </xdr:nvSpPr>
      <xdr:spPr bwMode="auto">
        <a:xfrm>
          <a:off x="77209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128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129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130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131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132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133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134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135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136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137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138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139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140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141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142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143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144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145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146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147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148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149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150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151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152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153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154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155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156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157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158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159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160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161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162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163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164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165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166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167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168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169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170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171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172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173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174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175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1</xdr:row>
      <xdr:rowOff>1546860</xdr:rowOff>
    </xdr:from>
    <xdr:to>
      <xdr:col>87</xdr:col>
      <xdr:colOff>0</xdr:colOff>
      <xdr:row>2</xdr:row>
      <xdr:rowOff>7620</xdr:rowOff>
    </xdr:to>
    <xdr:sp macro="" textlink="">
      <xdr:nvSpPr>
        <xdr:cNvPr id="2176" name="Line 67"/>
        <xdr:cNvSpPr>
          <a:spLocks noChangeShapeType="1"/>
        </xdr:cNvSpPr>
      </xdr:nvSpPr>
      <xdr:spPr bwMode="auto">
        <a:xfrm flipV="1">
          <a:off x="5791200" y="148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1</xdr:row>
      <xdr:rowOff>1562100</xdr:rowOff>
    </xdr:from>
    <xdr:to>
      <xdr:col>91</xdr:col>
      <xdr:colOff>0</xdr:colOff>
      <xdr:row>2</xdr:row>
      <xdr:rowOff>30480</xdr:rowOff>
    </xdr:to>
    <xdr:sp macro="" textlink="">
      <xdr:nvSpPr>
        <xdr:cNvPr id="2177" name="Line 69"/>
        <xdr:cNvSpPr>
          <a:spLocks noChangeShapeType="1"/>
        </xdr:cNvSpPr>
      </xdr:nvSpPr>
      <xdr:spPr bwMode="auto">
        <a:xfrm flipV="1">
          <a:off x="7307580" y="14859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1</xdr:row>
      <xdr:rowOff>1546860</xdr:rowOff>
    </xdr:from>
    <xdr:to>
      <xdr:col>87</xdr:col>
      <xdr:colOff>0</xdr:colOff>
      <xdr:row>2</xdr:row>
      <xdr:rowOff>7620</xdr:rowOff>
    </xdr:to>
    <xdr:sp macro="" textlink="">
      <xdr:nvSpPr>
        <xdr:cNvPr id="2178" name="Line 67"/>
        <xdr:cNvSpPr>
          <a:spLocks noChangeShapeType="1"/>
        </xdr:cNvSpPr>
      </xdr:nvSpPr>
      <xdr:spPr bwMode="auto">
        <a:xfrm flipV="1">
          <a:off x="5791200" y="148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1</xdr:row>
      <xdr:rowOff>1562100</xdr:rowOff>
    </xdr:from>
    <xdr:to>
      <xdr:col>91</xdr:col>
      <xdr:colOff>0</xdr:colOff>
      <xdr:row>2</xdr:row>
      <xdr:rowOff>30480</xdr:rowOff>
    </xdr:to>
    <xdr:sp macro="" textlink="">
      <xdr:nvSpPr>
        <xdr:cNvPr id="2179" name="Line 69"/>
        <xdr:cNvSpPr>
          <a:spLocks noChangeShapeType="1"/>
        </xdr:cNvSpPr>
      </xdr:nvSpPr>
      <xdr:spPr bwMode="auto">
        <a:xfrm flipV="1">
          <a:off x="7307580" y="14859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1</xdr:row>
      <xdr:rowOff>1546860</xdr:rowOff>
    </xdr:from>
    <xdr:to>
      <xdr:col>87</xdr:col>
      <xdr:colOff>0</xdr:colOff>
      <xdr:row>2</xdr:row>
      <xdr:rowOff>7620</xdr:rowOff>
    </xdr:to>
    <xdr:sp macro="" textlink="">
      <xdr:nvSpPr>
        <xdr:cNvPr id="2180" name="Line 67"/>
        <xdr:cNvSpPr>
          <a:spLocks noChangeShapeType="1"/>
        </xdr:cNvSpPr>
      </xdr:nvSpPr>
      <xdr:spPr bwMode="auto">
        <a:xfrm flipV="1">
          <a:off x="5791200" y="148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1</xdr:row>
      <xdr:rowOff>1562100</xdr:rowOff>
    </xdr:from>
    <xdr:to>
      <xdr:col>91</xdr:col>
      <xdr:colOff>0</xdr:colOff>
      <xdr:row>2</xdr:row>
      <xdr:rowOff>30480</xdr:rowOff>
    </xdr:to>
    <xdr:sp macro="" textlink="">
      <xdr:nvSpPr>
        <xdr:cNvPr id="2181" name="Line 69"/>
        <xdr:cNvSpPr>
          <a:spLocks noChangeShapeType="1"/>
        </xdr:cNvSpPr>
      </xdr:nvSpPr>
      <xdr:spPr bwMode="auto">
        <a:xfrm flipV="1">
          <a:off x="7307580" y="14859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1</xdr:row>
      <xdr:rowOff>1546860</xdr:rowOff>
    </xdr:from>
    <xdr:to>
      <xdr:col>87</xdr:col>
      <xdr:colOff>0</xdr:colOff>
      <xdr:row>2</xdr:row>
      <xdr:rowOff>7620</xdr:rowOff>
    </xdr:to>
    <xdr:sp macro="" textlink="">
      <xdr:nvSpPr>
        <xdr:cNvPr id="2182" name="Line 67"/>
        <xdr:cNvSpPr>
          <a:spLocks noChangeShapeType="1"/>
        </xdr:cNvSpPr>
      </xdr:nvSpPr>
      <xdr:spPr bwMode="auto">
        <a:xfrm flipV="1">
          <a:off x="5791200" y="148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1</xdr:row>
      <xdr:rowOff>1562100</xdr:rowOff>
    </xdr:from>
    <xdr:to>
      <xdr:col>91</xdr:col>
      <xdr:colOff>0</xdr:colOff>
      <xdr:row>2</xdr:row>
      <xdr:rowOff>30480</xdr:rowOff>
    </xdr:to>
    <xdr:sp macro="" textlink="">
      <xdr:nvSpPr>
        <xdr:cNvPr id="2183" name="Line 69"/>
        <xdr:cNvSpPr>
          <a:spLocks noChangeShapeType="1"/>
        </xdr:cNvSpPr>
      </xdr:nvSpPr>
      <xdr:spPr bwMode="auto">
        <a:xfrm flipV="1">
          <a:off x="7307580" y="14859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1</xdr:row>
      <xdr:rowOff>1546860</xdr:rowOff>
    </xdr:from>
    <xdr:to>
      <xdr:col>87</xdr:col>
      <xdr:colOff>0</xdr:colOff>
      <xdr:row>2</xdr:row>
      <xdr:rowOff>7620</xdr:rowOff>
    </xdr:to>
    <xdr:sp macro="" textlink="">
      <xdr:nvSpPr>
        <xdr:cNvPr id="2184" name="Line 67"/>
        <xdr:cNvSpPr>
          <a:spLocks noChangeShapeType="1"/>
        </xdr:cNvSpPr>
      </xdr:nvSpPr>
      <xdr:spPr bwMode="auto">
        <a:xfrm flipV="1">
          <a:off x="5791200" y="148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1</xdr:row>
      <xdr:rowOff>1562100</xdr:rowOff>
    </xdr:from>
    <xdr:to>
      <xdr:col>91</xdr:col>
      <xdr:colOff>0</xdr:colOff>
      <xdr:row>2</xdr:row>
      <xdr:rowOff>30480</xdr:rowOff>
    </xdr:to>
    <xdr:sp macro="" textlink="">
      <xdr:nvSpPr>
        <xdr:cNvPr id="2185" name="Line 69"/>
        <xdr:cNvSpPr>
          <a:spLocks noChangeShapeType="1"/>
        </xdr:cNvSpPr>
      </xdr:nvSpPr>
      <xdr:spPr bwMode="auto">
        <a:xfrm flipV="1">
          <a:off x="7307580" y="14859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1</xdr:row>
      <xdr:rowOff>1546860</xdr:rowOff>
    </xdr:from>
    <xdr:to>
      <xdr:col>87</xdr:col>
      <xdr:colOff>0</xdr:colOff>
      <xdr:row>2</xdr:row>
      <xdr:rowOff>7620</xdr:rowOff>
    </xdr:to>
    <xdr:sp macro="" textlink="">
      <xdr:nvSpPr>
        <xdr:cNvPr id="2186" name="Line 67"/>
        <xdr:cNvSpPr>
          <a:spLocks noChangeShapeType="1"/>
        </xdr:cNvSpPr>
      </xdr:nvSpPr>
      <xdr:spPr bwMode="auto">
        <a:xfrm flipV="1">
          <a:off x="5791200" y="148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1</xdr:row>
      <xdr:rowOff>1562100</xdr:rowOff>
    </xdr:from>
    <xdr:to>
      <xdr:col>91</xdr:col>
      <xdr:colOff>0</xdr:colOff>
      <xdr:row>2</xdr:row>
      <xdr:rowOff>30480</xdr:rowOff>
    </xdr:to>
    <xdr:sp macro="" textlink="">
      <xdr:nvSpPr>
        <xdr:cNvPr id="2187" name="Line 69"/>
        <xdr:cNvSpPr>
          <a:spLocks noChangeShapeType="1"/>
        </xdr:cNvSpPr>
      </xdr:nvSpPr>
      <xdr:spPr bwMode="auto">
        <a:xfrm flipV="1">
          <a:off x="7307580" y="14859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1</xdr:row>
      <xdr:rowOff>1546860</xdr:rowOff>
    </xdr:from>
    <xdr:to>
      <xdr:col>87</xdr:col>
      <xdr:colOff>0</xdr:colOff>
      <xdr:row>2</xdr:row>
      <xdr:rowOff>7620</xdr:rowOff>
    </xdr:to>
    <xdr:sp macro="" textlink="">
      <xdr:nvSpPr>
        <xdr:cNvPr id="2188" name="Line 67"/>
        <xdr:cNvSpPr>
          <a:spLocks noChangeShapeType="1"/>
        </xdr:cNvSpPr>
      </xdr:nvSpPr>
      <xdr:spPr bwMode="auto">
        <a:xfrm flipV="1">
          <a:off x="5791200" y="148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1</xdr:row>
      <xdr:rowOff>1562100</xdr:rowOff>
    </xdr:from>
    <xdr:to>
      <xdr:col>91</xdr:col>
      <xdr:colOff>0</xdr:colOff>
      <xdr:row>2</xdr:row>
      <xdr:rowOff>30480</xdr:rowOff>
    </xdr:to>
    <xdr:sp macro="" textlink="">
      <xdr:nvSpPr>
        <xdr:cNvPr id="2189" name="Line 69"/>
        <xdr:cNvSpPr>
          <a:spLocks noChangeShapeType="1"/>
        </xdr:cNvSpPr>
      </xdr:nvSpPr>
      <xdr:spPr bwMode="auto">
        <a:xfrm flipV="1">
          <a:off x="7307580" y="14859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1</xdr:row>
      <xdr:rowOff>1546860</xdr:rowOff>
    </xdr:from>
    <xdr:to>
      <xdr:col>87</xdr:col>
      <xdr:colOff>0</xdr:colOff>
      <xdr:row>2</xdr:row>
      <xdr:rowOff>7620</xdr:rowOff>
    </xdr:to>
    <xdr:sp macro="" textlink="">
      <xdr:nvSpPr>
        <xdr:cNvPr id="2190" name="Line 67"/>
        <xdr:cNvSpPr>
          <a:spLocks noChangeShapeType="1"/>
        </xdr:cNvSpPr>
      </xdr:nvSpPr>
      <xdr:spPr bwMode="auto">
        <a:xfrm flipV="1">
          <a:off x="5791200" y="148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1</xdr:row>
      <xdr:rowOff>1562100</xdr:rowOff>
    </xdr:from>
    <xdr:to>
      <xdr:col>91</xdr:col>
      <xdr:colOff>0</xdr:colOff>
      <xdr:row>2</xdr:row>
      <xdr:rowOff>30480</xdr:rowOff>
    </xdr:to>
    <xdr:sp macro="" textlink="">
      <xdr:nvSpPr>
        <xdr:cNvPr id="2191" name="Line 69"/>
        <xdr:cNvSpPr>
          <a:spLocks noChangeShapeType="1"/>
        </xdr:cNvSpPr>
      </xdr:nvSpPr>
      <xdr:spPr bwMode="auto">
        <a:xfrm flipV="1">
          <a:off x="7307580" y="14859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1</xdr:row>
      <xdr:rowOff>1546860</xdr:rowOff>
    </xdr:from>
    <xdr:to>
      <xdr:col>87</xdr:col>
      <xdr:colOff>0</xdr:colOff>
      <xdr:row>2</xdr:row>
      <xdr:rowOff>7620</xdr:rowOff>
    </xdr:to>
    <xdr:sp macro="" textlink="">
      <xdr:nvSpPr>
        <xdr:cNvPr id="2192" name="Line 67"/>
        <xdr:cNvSpPr>
          <a:spLocks noChangeShapeType="1"/>
        </xdr:cNvSpPr>
      </xdr:nvSpPr>
      <xdr:spPr bwMode="auto">
        <a:xfrm flipV="1">
          <a:off x="5791200" y="148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1</xdr:row>
      <xdr:rowOff>1562100</xdr:rowOff>
    </xdr:from>
    <xdr:to>
      <xdr:col>91</xdr:col>
      <xdr:colOff>0</xdr:colOff>
      <xdr:row>2</xdr:row>
      <xdr:rowOff>30480</xdr:rowOff>
    </xdr:to>
    <xdr:sp macro="" textlink="">
      <xdr:nvSpPr>
        <xdr:cNvPr id="2193" name="Line 69"/>
        <xdr:cNvSpPr>
          <a:spLocks noChangeShapeType="1"/>
        </xdr:cNvSpPr>
      </xdr:nvSpPr>
      <xdr:spPr bwMode="auto">
        <a:xfrm flipV="1">
          <a:off x="7307580" y="14859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1</xdr:row>
      <xdr:rowOff>1546860</xdr:rowOff>
    </xdr:from>
    <xdr:to>
      <xdr:col>87</xdr:col>
      <xdr:colOff>0</xdr:colOff>
      <xdr:row>2</xdr:row>
      <xdr:rowOff>7620</xdr:rowOff>
    </xdr:to>
    <xdr:sp macro="" textlink="">
      <xdr:nvSpPr>
        <xdr:cNvPr id="2194" name="Line 67"/>
        <xdr:cNvSpPr>
          <a:spLocks noChangeShapeType="1"/>
        </xdr:cNvSpPr>
      </xdr:nvSpPr>
      <xdr:spPr bwMode="auto">
        <a:xfrm flipV="1">
          <a:off x="5791200" y="148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1</xdr:row>
      <xdr:rowOff>1562100</xdr:rowOff>
    </xdr:from>
    <xdr:to>
      <xdr:col>91</xdr:col>
      <xdr:colOff>0</xdr:colOff>
      <xdr:row>2</xdr:row>
      <xdr:rowOff>30480</xdr:rowOff>
    </xdr:to>
    <xdr:sp macro="" textlink="">
      <xdr:nvSpPr>
        <xdr:cNvPr id="2195" name="Line 69"/>
        <xdr:cNvSpPr>
          <a:spLocks noChangeShapeType="1"/>
        </xdr:cNvSpPr>
      </xdr:nvSpPr>
      <xdr:spPr bwMode="auto">
        <a:xfrm flipV="1">
          <a:off x="7307580" y="14859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1</xdr:row>
      <xdr:rowOff>1546860</xdr:rowOff>
    </xdr:from>
    <xdr:to>
      <xdr:col>87</xdr:col>
      <xdr:colOff>0</xdr:colOff>
      <xdr:row>2</xdr:row>
      <xdr:rowOff>7620</xdr:rowOff>
    </xdr:to>
    <xdr:sp macro="" textlink="">
      <xdr:nvSpPr>
        <xdr:cNvPr id="2196" name="Line 67"/>
        <xdr:cNvSpPr>
          <a:spLocks noChangeShapeType="1"/>
        </xdr:cNvSpPr>
      </xdr:nvSpPr>
      <xdr:spPr bwMode="auto">
        <a:xfrm flipV="1">
          <a:off x="5791200" y="148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1</xdr:row>
      <xdr:rowOff>1562100</xdr:rowOff>
    </xdr:from>
    <xdr:to>
      <xdr:col>91</xdr:col>
      <xdr:colOff>0</xdr:colOff>
      <xdr:row>2</xdr:row>
      <xdr:rowOff>30480</xdr:rowOff>
    </xdr:to>
    <xdr:sp macro="" textlink="">
      <xdr:nvSpPr>
        <xdr:cNvPr id="2197" name="Line 69"/>
        <xdr:cNvSpPr>
          <a:spLocks noChangeShapeType="1"/>
        </xdr:cNvSpPr>
      </xdr:nvSpPr>
      <xdr:spPr bwMode="auto">
        <a:xfrm flipV="1">
          <a:off x="7307580" y="14859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1</xdr:row>
      <xdr:rowOff>1546860</xdr:rowOff>
    </xdr:from>
    <xdr:to>
      <xdr:col>87</xdr:col>
      <xdr:colOff>0</xdr:colOff>
      <xdr:row>2</xdr:row>
      <xdr:rowOff>7620</xdr:rowOff>
    </xdr:to>
    <xdr:sp macro="" textlink="">
      <xdr:nvSpPr>
        <xdr:cNvPr id="2198" name="Line 67"/>
        <xdr:cNvSpPr>
          <a:spLocks noChangeShapeType="1"/>
        </xdr:cNvSpPr>
      </xdr:nvSpPr>
      <xdr:spPr bwMode="auto">
        <a:xfrm flipV="1">
          <a:off x="5791200" y="148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1</xdr:row>
      <xdr:rowOff>1562100</xdr:rowOff>
    </xdr:from>
    <xdr:to>
      <xdr:col>91</xdr:col>
      <xdr:colOff>0</xdr:colOff>
      <xdr:row>2</xdr:row>
      <xdr:rowOff>30480</xdr:rowOff>
    </xdr:to>
    <xdr:sp macro="" textlink="">
      <xdr:nvSpPr>
        <xdr:cNvPr id="2199" name="Line 69"/>
        <xdr:cNvSpPr>
          <a:spLocks noChangeShapeType="1"/>
        </xdr:cNvSpPr>
      </xdr:nvSpPr>
      <xdr:spPr bwMode="auto">
        <a:xfrm flipV="1">
          <a:off x="7307580" y="14859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1</xdr:row>
      <xdr:rowOff>1546860</xdr:rowOff>
    </xdr:from>
    <xdr:to>
      <xdr:col>87</xdr:col>
      <xdr:colOff>0</xdr:colOff>
      <xdr:row>2</xdr:row>
      <xdr:rowOff>7620</xdr:rowOff>
    </xdr:to>
    <xdr:sp macro="" textlink="">
      <xdr:nvSpPr>
        <xdr:cNvPr id="2200" name="Line 67"/>
        <xdr:cNvSpPr>
          <a:spLocks noChangeShapeType="1"/>
        </xdr:cNvSpPr>
      </xdr:nvSpPr>
      <xdr:spPr bwMode="auto">
        <a:xfrm flipV="1">
          <a:off x="5791200" y="148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1</xdr:row>
      <xdr:rowOff>1562100</xdr:rowOff>
    </xdr:from>
    <xdr:to>
      <xdr:col>91</xdr:col>
      <xdr:colOff>0</xdr:colOff>
      <xdr:row>2</xdr:row>
      <xdr:rowOff>30480</xdr:rowOff>
    </xdr:to>
    <xdr:sp macro="" textlink="">
      <xdr:nvSpPr>
        <xdr:cNvPr id="2201" name="Line 69"/>
        <xdr:cNvSpPr>
          <a:spLocks noChangeShapeType="1"/>
        </xdr:cNvSpPr>
      </xdr:nvSpPr>
      <xdr:spPr bwMode="auto">
        <a:xfrm flipV="1">
          <a:off x="7307580" y="14859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1</xdr:row>
      <xdr:rowOff>1546860</xdr:rowOff>
    </xdr:from>
    <xdr:to>
      <xdr:col>87</xdr:col>
      <xdr:colOff>0</xdr:colOff>
      <xdr:row>2</xdr:row>
      <xdr:rowOff>7620</xdr:rowOff>
    </xdr:to>
    <xdr:sp macro="" textlink="">
      <xdr:nvSpPr>
        <xdr:cNvPr id="2202" name="Line 67"/>
        <xdr:cNvSpPr>
          <a:spLocks noChangeShapeType="1"/>
        </xdr:cNvSpPr>
      </xdr:nvSpPr>
      <xdr:spPr bwMode="auto">
        <a:xfrm flipV="1">
          <a:off x="5791200" y="148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1</xdr:row>
      <xdr:rowOff>1562100</xdr:rowOff>
    </xdr:from>
    <xdr:to>
      <xdr:col>91</xdr:col>
      <xdr:colOff>0</xdr:colOff>
      <xdr:row>2</xdr:row>
      <xdr:rowOff>30480</xdr:rowOff>
    </xdr:to>
    <xdr:sp macro="" textlink="">
      <xdr:nvSpPr>
        <xdr:cNvPr id="2203" name="Line 69"/>
        <xdr:cNvSpPr>
          <a:spLocks noChangeShapeType="1"/>
        </xdr:cNvSpPr>
      </xdr:nvSpPr>
      <xdr:spPr bwMode="auto">
        <a:xfrm flipV="1">
          <a:off x="7307580" y="14859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1</xdr:row>
      <xdr:rowOff>1546860</xdr:rowOff>
    </xdr:from>
    <xdr:to>
      <xdr:col>87</xdr:col>
      <xdr:colOff>0</xdr:colOff>
      <xdr:row>2</xdr:row>
      <xdr:rowOff>7620</xdr:rowOff>
    </xdr:to>
    <xdr:sp macro="" textlink="">
      <xdr:nvSpPr>
        <xdr:cNvPr id="2204" name="Line 67"/>
        <xdr:cNvSpPr>
          <a:spLocks noChangeShapeType="1"/>
        </xdr:cNvSpPr>
      </xdr:nvSpPr>
      <xdr:spPr bwMode="auto">
        <a:xfrm flipV="1">
          <a:off x="5791200" y="148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1</xdr:row>
      <xdr:rowOff>1562100</xdr:rowOff>
    </xdr:from>
    <xdr:to>
      <xdr:col>91</xdr:col>
      <xdr:colOff>0</xdr:colOff>
      <xdr:row>2</xdr:row>
      <xdr:rowOff>30480</xdr:rowOff>
    </xdr:to>
    <xdr:sp macro="" textlink="">
      <xdr:nvSpPr>
        <xdr:cNvPr id="2205" name="Line 69"/>
        <xdr:cNvSpPr>
          <a:spLocks noChangeShapeType="1"/>
        </xdr:cNvSpPr>
      </xdr:nvSpPr>
      <xdr:spPr bwMode="auto">
        <a:xfrm flipV="1">
          <a:off x="7307580" y="14859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1</xdr:row>
      <xdr:rowOff>1546860</xdr:rowOff>
    </xdr:from>
    <xdr:to>
      <xdr:col>87</xdr:col>
      <xdr:colOff>0</xdr:colOff>
      <xdr:row>2</xdr:row>
      <xdr:rowOff>7620</xdr:rowOff>
    </xdr:to>
    <xdr:sp macro="" textlink="">
      <xdr:nvSpPr>
        <xdr:cNvPr id="2206" name="Line 67"/>
        <xdr:cNvSpPr>
          <a:spLocks noChangeShapeType="1"/>
        </xdr:cNvSpPr>
      </xdr:nvSpPr>
      <xdr:spPr bwMode="auto">
        <a:xfrm flipV="1">
          <a:off x="5791200" y="148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1</xdr:row>
      <xdr:rowOff>1562100</xdr:rowOff>
    </xdr:from>
    <xdr:to>
      <xdr:col>91</xdr:col>
      <xdr:colOff>0</xdr:colOff>
      <xdr:row>2</xdr:row>
      <xdr:rowOff>30480</xdr:rowOff>
    </xdr:to>
    <xdr:sp macro="" textlink="">
      <xdr:nvSpPr>
        <xdr:cNvPr id="2207" name="Line 69"/>
        <xdr:cNvSpPr>
          <a:spLocks noChangeShapeType="1"/>
        </xdr:cNvSpPr>
      </xdr:nvSpPr>
      <xdr:spPr bwMode="auto">
        <a:xfrm flipV="1">
          <a:off x="7307580" y="14859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1</xdr:row>
      <xdr:rowOff>1546860</xdr:rowOff>
    </xdr:from>
    <xdr:to>
      <xdr:col>87</xdr:col>
      <xdr:colOff>0</xdr:colOff>
      <xdr:row>2</xdr:row>
      <xdr:rowOff>7620</xdr:rowOff>
    </xdr:to>
    <xdr:sp macro="" textlink="">
      <xdr:nvSpPr>
        <xdr:cNvPr id="2208" name="Line 67"/>
        <xdr:cNvSpPr>
          <a:spLocks noChangeShapeType="1"/>
        </xdr:cNvSpPr>
      </xdr:nvSpPr>
      <xdr:spPr bwMode="auto">
        <a:xfrm flipV="1">
          <a:off x="5791200" y="148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1</xdr:row>
      <xdr:rowOff>1562100</xdr:rowOff>
    </xdr:from>
    <xdr:to>
      <xdr:col>91</xdr:col>
      <xdr:colOff>0</xdr:colOff>
      <xdr:row>2</xdr:row>
      <xdr:rowOff>30480</xdr:rowOff>
    </xdr:to>
    <xdr:sp macro="" textlink="">
      <xdr:nvSpPr>
        <xdr:cNvPr id="2209" name="Line 69"/>
        <xdr:cNvSpPr>
          <a:spLocks noChangeShapeType="1"/>
        </xdr:cNvSpPr>
      </xdr:nvSpPr>
      <xdr:spPr bwMode="auto">
        <a:xfrm flipV="1">
          <a:off x="7307580" y="14859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1</xdr:row>
      <xdr:rowOff>1546860</xdr:rowOff>
    </xdr:from>
    <xdr:to>
      <xdr:col>87</xdr:col>
      <xdr:colOff>0</xdr:colOff>
      <xdr:row>2</xdr:row>
      <xdr:rowOff>7620</xdr:rowOff>
    </xdr:to>
    <xdr:sp macro="" textlink="">
      <xdr:nvSpPr>
        <xdr:cNvPr id="2210" name="Line 67"/>
        <xdr:cNvSpPr>
          <a:spLocks noChangeShapeType="1"/>
        </xdr:cNvSpPr>
      </xdr:nvSpPr>
      <xdr:spPr bwMode="auto">
        <a:xfrm flipV="1">
          <a:off x="5791200" y="148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1</xdr:row>
      <xdr:rowOff>1562100</xdr:rowOff>
    </xdr:from>
    <xdr:to>
      <xdr:col>91</xdr:col>
      <xdr:colOff>0</xdr:colOff>
      <xdr:row>2</xdr:row>
      <xdr:rowOff>30480</xdr:rowOff>
    </xdr:to>
    <xdr:sp macro="" textlink="">
      <xdr:nvSpPr>
        <xdr:cNvPr id="2211" name="Line 69"/>
        <xdr:cNvSpPr>
          <a:spLocks noChangeShapeType="1"/>
        </xdr:cNvSpPr>
      </xdr:nvSpPr>
      <xdr:spPr bwMode="auto">
        <a:xfrm flipV="1">
          <a:off x="7307580" y="14859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1</xdr:row>
      <xdr:rowOff>1546860</xdr:rowOff>
    </xdr:from>
    <xdr:to>
      <xdr:col>87</xdr:col>
      <xdr:colOff>0</xdr:colOff>
      <xdr:row>2</xdr:row>
      <xdr:rowOff>7620</xdr:rowOff>
    </xdr:to>
    <xdr:sp macro="" textlink="">
      <xdr:nvSpPr>
        <xdr:cNvPr id="2212" name="Line 67"/>
        <xdr:cNvSpPr>
          <a:spLocks noChangeShapeType="1"/>
        </xdr:cNvSpPr>
      </xdr:nvSpPr>
      <xdr:spPr bwMode="auto">
        <a:xfrm flipV="1">
          <a:off x="5791200" y="148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1</xdr:row>
      <xdr:rowOff>1562100</xdr:rowOff>
    </xdr:from>
    <xdr:to>
      <xdr:col>91</xdr:col>
      <xdr:colOff>0</xdr:colOff>
      <xdr:row>2</xdr:row>
      <xdr:rowOff>30480</xdr:rowOff>
    </xdr:to>
    <xdr:sp macro="" textlink="">
      <xdr:nvSpPr>
        <xdr:cNvPr id="2213" name="Line 69"/>
        <xdr:cNvSpPr>
          <a:spLocks noChangeShapeType="1"/>
        </xdr:cNvSpPr>
      </xdr:nvSpPr>
      <xdr:spPr bwMode="auto">
        <a:xfrm flipV="1">
          <a:off x="7307580" y="14859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1</xdr:row>
      <xdr:rowOff>1546860</xdr:rowOff>
    </xdr:from>
    <xdr:to>
      <xdr:col>87</xdr:col>
      <xdr:colOff>0</xdr:colOff>
      <xdr:row>2</xdr:row>
      <xdr:rowOff>7620</xdr:rowOff>
    </xdr:to>
    <xdr:sp macro="" textlink="">
      <xdr:nvSpPr>
        <xdr:cNvPr id="2214" name="Line 67"/>
        <xdr:cNvSpPr>
          <a:spLocks noChangeShapeType="1"/>
        </xdr:cNvSpPr>
      </xdr:nvSpPr>
      <xdr:spPr bwMode="auto">
        <a:xfrm flipV="1">
          <a:off x="5791200" y="148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1</xdr:row>
      <xdr:rowOff>1562100</xdr:rowOff>
    </xdr:from>
    <xdr:to>
      <xdr:col>91</xdr:col>
      <xdr:colOff>0</xdr:colOff>
      <xdr:row>2</xdr:row>
      <xdr:rowOff>30480</xdr:rowOff>
    </xdr:to>
    <xdr:sp macro="" textlink="">
      <xdr:nvSpPr>
        <xdr:cNvPr id="2215" name="Line 69"/>
        <xdr:cNvSpPr>
          <a:spLocks noChangeShapeType="1"/>
        </xdr:cNvSpPr>
      </xdr:nvSpPr>
      <xdr:spPr bwMode="auto">
        <a:xfrm flipV="1">
          <a:off x="7307580" y="14859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1</xdr:row>
      <xdr:rowOff>1546860</xdr:rowOff>
    </xdr:from>
    <xdr:to>
      <xdr:col>87</xdr:col>
      <xdr:colOff>0</xdr:colOff>
      <xdr:row>2</xdr:row>
      <xdr:rowOff>7620</xdr:rowOff>
    </xdr:to>
    <xdr:sp macro="" textlink="">
      <xdr:nvSpPr>
        <xdr:cNvPr id="2216" name="Line 67"/>
        <xdr:cNvSpPr>
          <a:spLocks noChangeShapeType="1"/>
        </xdr:cNvSpPr>
      </xdr:nvSpPr>
      <xdr:spPr bwMode="auto">
        <a:xfrm flipV="1">
          <a:off x="5791200" y="148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1</xdr:row>
      <xdr:rowOff>1562100</xdr:rowOff>
    </xdr:from>
    <xdr:to>
      <xdr:col>91</xdr:col>
      <xdr:colOff>0</xdr:colOff>
      <xdr:row>2</xdr:row>
      <xdr:rowOff>30480</xdr:rowOff>
    </xdr:to>
    <xdr:sp macro="" textlink="">
      <xdr:nvSpPr>
        <xdr:cNvPr id="2217" name="Line 69"/>
        <xdr:cNvSpPr>
          <a:spLocks noChangeShapeType="1"/>
        </xdr:cNvSpPr>
      </xdr:nvSpPr>
      <xdr:spPr bwMode="auto">
        <a:xfrm flipV="1">
          <a:off x="7307580" y="14859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1</xdr:row>
      <xdr:rowOff>1546860</xdr:rowOff>
    </xdr:from>
    <xdr:to>
      <xdr:col>87</xdr:col>
      <xdr:colOff>0</xdr:colOff>
      <xdr:row>2</xdr:row>
      <xdr:rowOff>7620</xdr:rowOff>
    </xdr:to>
    <xdr:sp macro="" textlink="">
      <xdr:nvSpPr>
        <xdr:cNvPr id="2218" name="Line 67"/>
        <xdr:cNvSpPr>
          <a:spLocks noChangeShapeType="1"/>
        </xdr:cNvSpPr>
      </xdr:nvSpPr>
      <xdr:spPr bwMode="auto">
        <a:xfrm flipV="1">
          <a:off x="5791200" y="148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1</xdr:row>
      <xdr:rowOff>1562100</xdr:rowOff>
    </xdr:from>
    <xdr:to>
      <xdr:col>91</xdr:col>
      <xdr:colOff>0</xdr:colOff>
      <xdr:row>2</xdr:row>
      <xdr:rowOff>30480</xdr:rowOff>
    </xdr:to>
    <xdr:sp macro="" textlink="">
      <xdr:nvSpPr>
        <xdr:cNvPr id="2219" name="Line 69"/>
        <xdr:cNvSpPr>
          <a:spLocks noChangeShapeType="1"/>
        </xdr:cNvSpPr>
      </xdr:nvSpPr>
      <xdr:spPr bwMode="auto">
        <a:xfrm flipV="1">
          <a:off x="7307580" y="14859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1</xdr:row>
      <xdr:rowOff>1546860</xdr:rowOff>
    </xdr:from>
    <xdr:to>
      <xdr:col>87</xdr:col>
      <xdr:colOff>0</xdr:colOff>
      <xdr:row>2</xdr:row>
      <xdr:rowOff>7620</xdr:rowOff>
    </xdr:to>
    <xdr:sp macro="" textlink="">
      <xdr:nvSpPr>
        <xdr:cNvPr id="2220" name="Line 67"/>
        <xdr:cNvSpPr>
          <a:spLocks noChangeShapeType="1"/>
        </xdr:cNvSpPr>
      </xdr:nvSpPr>
      <xdr:spPr bwMode="auto">
        <a:xfrm flipV="1">
          <a:off x="5791200" y="148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1</xdr:row>
      <xdr:rowOff>1562100</xdr:rowOff>
    </xdr:from>
    <xdr:to>
      <xdr:col>91</xdr:col>
      <xdr:colOff>0</xdr:colOff>
      <xdr:row>2</xdr:row>
      <xdr:rowOff>30480</xdr:rowOff>
    </xdr:to>
    <xdr:sp macro="" textlink="">
      <xdr:nvSpPr>
        <xdr:cNvPr id="2221" name="Line 69"/>
        <xdr:cNvSpPr>
          <a:spLocks noChangeShapeType="1"/>
        </xdr:cNvSpPr>
      </xdr:nvSpPr>
      <xdr:spPr bwMode="auto">
        <a:xfrm flipV="1">
          <a:off x="7307580" y="14859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1</xdr:row>
      <xdr:rowOff>1546860</xdr:rowOff>
    </xdr:from>
    <xdr:to>
      <xdr:col>87</xdr:col>
      <xdr:colOff>0</xdr:colOff>
      <xdr:row>2</xdr:row>
      <xdr:rowOff>7620</xdr:rowOff>
    </xdr:to>
    <xdr:sp macro="" textlink="">
      <xdr:nvSpPr>
        <xdr:cNvPr id="2222" name="Line 67"/>
        <xdr:cNvSpPr>
          <a:spLocks noChangeShapeType="1"/>
        </xdr:cNvSpPr>
      </xdr:nvSpPr>
      <xdr:spPr bwMode="auto">
        <a:xfrm flipV="1">
          <a:off x="5791200" y="148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1</xdr:row>
      <xdr:rowOff>1562100</xdr:rowOff>
    </xdr:from>
    <xdr:to>
      <xdr:col>91</xdr:col>
      <xdr:colOff>0</xdr:colOff>
      <xdr:row>2</xdr:row>
      <xdr:rowOff>30480</xdr:rowOff>
    </xdr:to>
    <xdr:sp macro="" textlink="">
      <xdr:nvSpPr>
        <xdr:cNvPr id="2223" name="Line 69"/>
        <xdr:cNvSpPr>
          <a:spLocks noChangeShapeType="1"/>
        </xdr:cNvSpPr>
      </xdr:nvSpPr>
      <xdr:spPr bwMode="auto">
        <a:xfrm flipV="1">
          <a:off x="7307580" y="14859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2</xdr:row>
      <xdr:rowOff>1546860</xdr:rowOff>
    </xdr:from>
    <xdr:to>
      <xdr:col>87</xdr:col>
      <xdr:colOff>0</xdr:colOff>
      <xdr:row>3</xdr:row>
      <xdr:rowOff>7620</xdr:rowOff>
    </xdr:to>
    <xdr:sp macro="" textlink="">
      <xdr:nvSpPr>
        <xdr:cNvPr id="2224" name="Line 67"/>
        <xdr:cNvSpPr>
          <a:spLocks noChangeShapeType="1"/>
        </xdr:cNvSpPr>
      </xdr:nvSpPr>
      <xdr:spPr bwMode="auto">
        <a:xfrm flipV="1">
          <a:off x="5791200" y="18592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2</xdr:row>
      <xdr:rowOff>1562100</xdr:rowOff>
    </xdr:from>
    <xdr:to>
      <xdr:col>91</xdr:col>
      <xdr:colOff>0</xdr:colOff>
      <xdr:row>3</xdr:row>
      <xdr:rowOff>30480</xdr:rowOff>
    </xdr:to>
    <xdr:sp macro="" textlink="">
      <xdr:nvSpPr>
        <xdr:cNvPr id="2225" name="Line 69"/>
        <xdr:cNvSpPr>
          <a:spLocks noChangeShapeType="1"/>
        </xdr:cNvSpPr>
      </xdr:nvSpPr>
      <xdr:spPr bwMode="auto">
        <a:xfrm flipV="1">
          <a:off x="7307580" y="18592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2</xdr:row>
      <xdr:rowOff>1546860</xdr:rowOff>
    </xdr:from>
    <xdr:to>
      <xdr:col>87</xdr:col>
      <xdr:colOff>0</xdr:colOff>
      <xdr:row>3</xdr:row>
      <xdr:rowOff>7620</xdr:rowOff>
    </xdr:to>
    <xdr:sp macro="" textlink="">
      <xdr:nvSpPr>
        <xdr:cNvPr id="2226" name="Line 67"/>
        <xdr:cNvSpPr>
          <a:spLocks noChangeShapeType="1"/>
        </xdr:cNvSpPr>
      </xdr:nvSpPr>
      <xdr:spPr bwMode="auto">
        <a:xfrm flipV="1">
          <a:off x="5791200" y="18592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2</xdr:row>
      <xdr:rowOff>1562100</xdr:rowOff>
    </xdr:from>
    <xdr:to>
      <xdr:col>91</xdr:col>
      <xdr:colOff>0</xdr:colOff>
      <xdr:row>3</xdr:row>
      <xdr:rowOff>30480</xdr:rowOff>
    </xdr:to>
    <xdr:sp macro="" textlink="">
      <xdr:nvSpPr>
        <xdr:cNvPr id="2227" name="Line 69"/>
        <xdr:cNvSpPr>
          <a:spLocks noChangeShapeType="1"/>
        </xdr:cNvSpPr>
      </xdr:nvSpPr>
      <xdr:spPr bwMode="auto">
        <a:xfrm flipV="1">
          <a:off x="7307580" y="18592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2</xdr:row>
      <xdr:rowOff>1546860</xdr:rowOff>
    </xdr:from>
    <xdr:to>
      <xdr:col>87</xdr:col>
      <xdr:colOff>0</xdr:colOff>
      <xdr:row>3</xdr:row>
      <xdr:rowOff>7620</xdr:rowOff>
    </xdr:to>
    <xdr:sp macro="" textlink="">
      <xdr:nvSpPr>
        <xdr:cNvPr id="2228" name="Line 67"/>
        <xdr:cNvSpPr>
          <a:spLocks noChangeShapeType="1"/>
        </xdr:cNvSpPr>
      </xdr:nvSpPr>
      <xdr:spPr bwMode="auto">
        <a:xfrm flipV="1">
          <a:off x="5791200" y="18592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2</xdr:row>
      <xdr:rowOff>1562100</xdr:rowOff>
    </xdr:from>
    <xdr:to>
      <xdr:col>91</xdr:col>
      <xdr:colOff>0</xdr:colOff>
      <xdr:row>3</xdr:row>
      <xdr:rowOff>30480</xdr:rowOff>
    </xdr:to>
    <xdr:sp macro="" textlink="">
      <xdr:nvSpPr>
        <xdr:cNvPr id="2229" name="Line 69"/>
        <xdr:cNvSpPr>
          <a:spLocks noChangeShapeType="1"/>
        </xdr:cNvSpPr>
      </xdr:nvSpPr>
      <xdr:spPr bwMode="auto">
        <a:xfrm flipV="1">
          <a:off x="7307580" y="18592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2</xdr:row>
      <xdr:rowOff>1546860</xdr:rowOff>
    </xdr:from>
    <xdr:to>
      <xdr:col>87</xdr:col>
      <xdr:colOff>0</xdr:colOff>
      <xdr:row>3</xdr:row>
      <xdr:rowOff>7620</xdr:rowOff>
    </xdr:to>
    <xdr:sp macro="" textlink="">
      <xdr:nvSpPr>
        <xdr:cNvPr id="2230" name="Line 67"/>
        <xdr:cNvSpPr>
          <a:spLocks noChangeShapeType="1"/>
        </xdr:cNvSpPr>
      </xdr:nvSpPr>
      <xdr:spPr bwMode="auto">
        <a:xfrm flipV="1">
          <a:off x="5791200" y="18592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2</xdr:row>
      <xdr:rowOff>1562100</xdr:rowOff>
    </xdr:from>
    <xdr:to>
      <xdr:col>91</xdr:col>
      <xdr:colOff>0</xdr:colOff>
      <xdr:row>3</xdr:row>
      <xdr:rowOff>30480</xdr:rowOff>
    </xdr:to>
    <xdr:sp macro="" textlink="">
      <xdr:nvSpPr>
        <xdr:cNvPr id="2231" name="Line 69"/>
        <xdr:cNvSpPr>
          <a:spLocks noChangeShapeType="1"/>
        </xdr:cNvSpPr>
      </xdr:nvSpPr>
      <xdr:spPr bwMode="auto">
        <a:xfrm flipV="1">
          <a:off x="7307580" y="18592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2</xdr:row>
      <xdr:rowOff>1546860</xdr:rowOff>
    </xdr:from>
    <xdr:to>
      <xdr:col>87</xdr:col>
      <xdr:colOff>0</xdr:colOff>
      <xdr:row>3</xdr:row>
      <xdr:rowOff>7620</xdr:rowOff>
    </xdr:to>
    <xdr:sp macro="" textlink="">
      <xdr:nvSpPr>
        <xdr:cNvPr id="2232" name="Line 67"/>
        <xdr:cNvSpPr>
          <a:spLocks noChangeShapeType="1"/>
        </xdr:cNvSpPr>
      </xdr:nvSpPr>
      <xdr:spPr bwMode="auto">
        <a:xfrm flipV="1">
          <a:off x="5791200" y="18592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2</xdr:row>
      <xdr:rowOff>1562100</xdr:rowOff>
    </xdr:from>
    <xdr:to>
      <xdr:col>91</xdr:col>
      <xdr:colOff>0</xdr:colOff>
      <xdr:row>3</xdr:row>
      <xdr:rowOff>30480</xdr:rowOff>
    </xdr:to>
    <xdr:sp macro="" textlink="">
      <xdr:nvSpPr>
        <xdr:cNvPr id="2233" name="Line 69"/>
        <xdr:cNvSpPr>
          <a:spLocks noChangeShapeType="1"/>
        </xdr:cNvSpPr>
      </xdr:nvSpPr>
      <xdr:spPr bwMode="auto">
        <a:xfrm flipV="1">
          <a:off x="7307580" y="18592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2</xdr:row>
      <xdr:rowOff>1546860</xdr:rowOff>
    </xdr:from>
    <xdr:to>
      <xdr:col>87</xdr:col>
      <xdr:colOff>0</xdr:colOff>
      <xdr:row>3</xdr:row>
      <xdr:rowOff>7620</xdr:rowOff>
    </xdr:to>
    <xdr:sp macro="" textlink="">
      <xdr:nvSpPr>
        <xdr:cNvPr id="2234" name="Line 67"/>
        <xdr:cNvSpPr>
          <a:spLocks noChangeShapeType="1"/>
        </xdr:cNvSpPr>
      </xdr:nvSpPr>
      <xdr:spPr bwMode="auto">
        <a:xfrm flipV="1">
          <a:off x="5791200" y="18592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2</xdr:row>
      <xdr:rowOff>1562100</xdr:rowOff>
    </xdr:from>
    <xdr:to>
      <xdr:col>91</xdr:col>
      <xdr:colOff>0</xdr:colOff>
      <xdr:row>3</xdr:row>
      <xdr:rowOff>30480</xdr:rowOff>
    </xdr:to>
    <xdr:sp macro="" textlink="">
      <xdr:nvSpPr>
        <xdr:cNvPr id="2235" name="Line 69"/>
        <xdr:cNvSpPr>
          <a:spLocks noChangeShapeType="1"/>
        </xdr:cNvSpPr>
      </xdr:nvSpPr>
      <xdr:spPr bwMode="auto">
        <a:xfrm flipV="1">
          <a:off x="7307580" y="18592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2</xdr:row>
      <xdr:rowOff>1546860</xdr:rowOff>
    </xdr:from>
    <xdr:to>
      <xdr:col>87</xdr:col>
      <xdr:colOff>0</xdr:colOff>
      <xdr:row>3</xdr:row>
      <xdr:rowOff>7620</xdr:rowOff>
    </xdr:to>
    <xdr:sp macro="" textlink="">
      <xdr:nvSpPr>
        <xdr:cNvPr id="2236" name="Line 67"/>
        <xdr:cNvSpPr>
          <a:spLocks noChangeShapeType="1"/>
        </xdr:cNvSpPr>
      </xdr:nvSpPr>
      <xdr:spPr bwMode="auto">
        <a:xfrm flipV="1">
          <a:off x="5791200" y="18592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2</xdr:row>
      <xdr:rowOff>1562100</xdr:rowOff>
    </xdr:from>
    <xdr:to>
      <xdr:col>91</xdr:col>
      <xdr:colOff>0</xdr:colOff>
      <xdr:row>3</xdr:row>
      <xdr:rowOff>30480</xdr:rowOff>
    </xdr:to>
    <xdr:sp macro="" textlink="">
      <xdr:nvSpPr>
        <xdr:cNvPr id="2237" name="Line 69"/>
        <xdr:cNvSpPr>
          <a:spLocks noChangeShapeType="1"/>
        </xdr:cNvSpPr>
      </xdr:nvSpPr>
      <xdr:spPr bwMode="auto">
        <a:xfrm flipV="1">
          <a:off x="7307580" y="18592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2</xdr:row>
      <xdr:rowOff>1546860</xdr:rowOff>
    </xdr:from>
    <xdr:to>
      <xdr:col>87</xdr:col>
      <xdr:colOff>0</xdr:colOff>
      <xdr:row>3</xdr:row>
      <xdr:rowOff>7620</xdr:rowOff>
    </xdr:to>
    <xdr:sp macro="" textlink="">
      <xdr:nvSpPr>
        <xdr:cNvPr id="2238" name="Line 67"/>
        <xdr:cNvSpPr>
          <a:spLocks noChangeShapeType="1"/>
        </xdr:cNvSpPr>
      </xdr:nvSpPr>
      <xdr:spPr bwMode="auto">
        <a:xfrm flipV="1">
          <a:off x="5791200" y="18592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2</xdr:row>
      <xdr:rowOff>1562100</xdr:rowOff>
    </xdr:from>
    <xdr:to>
      <xdr:col>91</xdr:col>
      <xdr:colOff>0</xdr:colOff>
      <xdr:row>3</xdr:row>
      <xdr:rowOff>30480</xdr:rowOff>
    </xdr:to>
    <xdr:sp macro="" textlink="">
      <xdr:nvSpPr>
        <xdr:cNvPr id="2239" name="Line 69"/>
        <xdr:cNvSpPr>
          <a:spLocks noChangeShapeType="1"/>
        </xdr:cNvSpPr>
      </xdr:nvSpPr>
      <xdr:spPr bwMode="auto">
        <a:xfrm flipV="1">
          <a:off x="7307580" y="18592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2</xdr:row>
      <xdr:rowOff>1546860</xdr:rowOff>
    </xdr:from>
    <xdr:to>
      <xdr:col>87</xdr:col>
      <xdr:colOff>0</xdr:colOff>
      <xdr:row>3</xdr:row>
      <xdr:rowOff>7620</xdr:rowOff>
    </xdr:to>
    <xdr:sp macro="" textlink="">
      <xdr:nvSpPr>
        <xdr:cNvPr id="2240" name="Line 67"/>
        <xdr:cNvSpPr>
          <a:spLocks noChangeShapeType="1"/>
        </xdr:cNvSpPr>
      </xdr:nvSpPr>
      <xdr:spPr bwMode="auto">
        <a:xfrm flipV="1">
          <a:off x="5791200" y="18592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2</xdr:row>
      <xdr:rowOff>1562100</xdr:rowOff>
    </xdr:from>
    <xdr:to>
      <xdr:col>91</xdr:col>
      <xdr:colOff>0</xdr:colOff>
      <xdr:row>3</xdr:row>
      <xdr:rowOff>30480</xdr:rowOff>
    </xdr:to>
    <xdr:sp macro="" textlink="">
      <xdr:nvSpPr>
        <xdr:cNvPr id="2241" name="Line 69"/>
        <xdr:cNvSpPr>
          <a:spLocks noChangeShapeType="1"/>
        </xdr:cNvSpPr>
      </xdr:nvSpPr>
      <xdr:spPr bwMode="auto">
        <a:xfrm flipV="1">
          <a:off x="7307580" y="18592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2</xdr:row>
      <xdr:rowOff>1546860</xdr:rowOff>
    </xdr:from>
    <xdr:to>
      <xdr:col>87</xdr:col>
      <xdr:colOff>0</xdr:colOff>
      <xdr:row>3</xdr:row>
      <xdr:rowOff>7620</xdr:rowOff>
    </xdr:to>
    <xdr:sp macro="" textlink="">
      <xdr:nvSpPr>
        <xdr:cNvPr id="2242" name="Line 67"/>
        <xdr:cNvSpPr>
          <a:spLocks noChangeShapeType="1"/>
        </xdr:cNvSpPr>
      </xdr:nvSpPr>
      <xdr:spPr bwMode="auto">
        <a:xfrm flipV="1">
          <a:off x="5791200" y="18592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2</xdr:row>
      <xdr:rowOff>1562100</xdr:rowOff>
    </xdr:from>
    <xdr:to>
      <xdr:col>91</xdr:col>
      <xdr:colOff>0</xdr:colOff>
      <xdr:row>3</xdr:row>
      <xdr:rowOff>30480</xdr:rowOff>
    </xdr:to>
    <xdr:sp macro="" textlink="">
      <xdr:nvSpPr>
        <xdr:cNvPr id="2243" name="Line 69"/>
        <xdr:cNvSpPr>
          <a:spLocks noChangeShapeType="1"/>
        </xdr:cNvSpPr>
      </xdr:nvSpPr>
      <xdr:spPr bwMode="auto">
        <a:xfrm flipV="1">
          <a:off x="7307580" y="18592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2</xdr:row>
      <xdr:rowOff>1546860</xdr:rowOff>
    </xdr:from>
    <xdr:to>
      <xdr:col>87</xdr:col>
      <xdr:colOff>0</xdr:colOff>
      <xdr:row>3</xdr:row>
      <xdr:rowOff>7620</xdr:rowOff>
    </xdr:to>
    <xdr:sp macro="" textlink="">
      <xdr:nvSpPr>
        <xdr:cNvPr id="2244" name="Line 67"/>
        <xdr:cNvSpPr>
          <a:spLocks noChangeShapeType="1"/>
        </xdr:cNvSpPr>
      </xdr:nvSpPr>
      <xdr:spPr bwMode="auto">
        <a:xfrm flipV="1">
          <a:off x="5791200" y="18592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2</xdr:row>
      <xdr:rowOff>1562100</xdr:rowOff>
    </xdr:from>
    <xdr:to>
      <xdr:col>91</xdr:col>
      <xdr:colOff>0</xdr:colOff>
      <xdr:row>3</xdr:row>
      <xdr:rowOff>30480</xdr:rowOff>
    </xdr:to>
    <xdr:sp macro="" textlink="">
      <xdr:nvSpPr>
        <xdr:cNvPr id="2245" name="Line 69"/>
        <xdr:cNvSpPr>
          <a:spLocks noChangeShapeType="1"/>
        </xdr:cNvSpPr>
      </xdr:nvSpPr>
      <xdr:spPr bwMode="auto">
        <a:xfrm flipV="1">
          <a:off x="7307580" y="18592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2</xdr:row>
      <xdr:rowOff>1546860</xdr:rowOff>
    </xdr:from>
    <xdr:to>
      <xdr:col>87</xdr:col>
      <xdr:colOff>0</xdr:colOff>
      <xdr:row>3</xdr:row>
      <xdr:rowOff>7620</xdr:rowOff>
    </xdr:to>
    <xdr:sp macro="" textlink="">
      <xdr:nvSpPr>
        <xdr:cNvPr id="2246" name="Line 67"/>
        <xdr:cNvSpPr>
          <a:spLocks noChangeShapeType="1"/>
        </xdr:cNvSpPr>
      </xdr:nvSpPr>
      <xdr:spPr bwMode="auto">
        <a:xfrm flipV="1">
          <a:off x="5791200" y="18592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2</xdr:row>
      <xdr:rowOff>1562100</xdr:rowOff>
    </xdr:from>
    <xdr:to>
      <xdr:col>91</xdr:col>
      <xdr:colOff>0</xdr:colOff>
      <xdr:row>3</xdr:row>
      <xdr:rowOff>30480</xdr:rowOff>
    </xdr:to>
    <xdr:sp macro="" textlink="">
      <xdr:nvSpPr>
        <xdr:cNvPr id="2247" name="Line 69"/>
        <xdr:cNvSpPr>
          <a:spLocks noChangeShapeType="1"/>
        </xdr:cNvSpPr>
      </xdr:nvSpPr>
      <xdr:spPr bwMode="auto">
        <a:xfrm flipV="1">
          <a:off x="7307580" y="18592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2</xdr:row>
      <xdr:rowOff>1546860</xdr:rowOff>
    </xdr:from>
    <xdr:to>
      <xdr:col>87</xdr:col>
      <xdr:colOff>0</xdr:colOff>
      <xdr:row>3</xdr:row>
      <xdr:rowOff>7620</xdr:rowOff>
    </xdr:to>
    <xdr:sp macro="" textlink="">
      <xdr:nvSpPr>
        <xdr:cNvPr id="2248" name="Line 67"/>
        <xdr:cNvSpPr>
          <a:spLocks noChangeShapeType="1"/>
        </xdr:cNvSpPr>
      </xdr:nvSpPr>
      <xdr:spPr bwMode="auto">
        <a:xfrm flipV="1">
          <a:off x="5791200" y="18592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2</xdr:row>
      <xdr:rowOff>1562100</xdr:rowOff>
    </xdr:from>
    <xdr:to>
      <xdr:col>91</xdr:col>
      <xdr:colOff>0</xdr:colOff>
      <xdr:row>3</xdr:row>
      <xdr:rowOff>30480</xdr:rowOff>
    </xdr:to>
    <xdr:sp macro="" textlink="">
      <xdr:nvSpPr>
        <xdr:cNvPr id="2249" name="Line 69"/>
        <xdr:cNvSpPr>
          <a:spLocks noChangeShapeType="1"/>
        </xdr:cNvSpPr>
      </xdr:nvSpPr>
      <xdr:spPr bwMode="auto">
        <a:xfrm flipV="1">
          <a:off x="7307580" y="18592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2</xdr:row>
      <xdr:rowOff>1546860</xdr:rowOff>
    </xdr:from>
    <xdr:to>
      <xdr:col>87</xdr:col>
      <xdr:colOff>0</xdr:colOff>
      <xdr:row>3</xdr:row>
      <xdr:rowOff>7620</xdr:rowOff>
    </xdr:to>
    <xdr:sp macro="" textlink="">
      <xdr:nvSpPr>
        <xdr:cNvPr id="2250" name="Line 67"/>
        <xdr:cNvSpPr>
          <a:spLocks noChangeShapeType="1"/>
        </xdr:cNvSpPr>
      </xdr:nvSpPr>
      <xdr:spPr bwMode="auto">
        <a:xfrm flipV="1">
          <a:off x="5791200" y="18592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2</xdr:row>
      <xdr:rowOff>1562100</xdr:rowOff>
    </xdr:from>
    <xdr:to>
      <xdr:col>91</xdr:col>
      <xdr:colOff>0</xdr:colOff>
      <xdr:row>3</xdr:row>
      <xdr:rowOff>30480</xdr:rowOff>
    </xdr:to>
    <xdr:sp macro="" textlink="">
      <xdr:nvSpPr>
        <xdr:cNvPr id="2251" name="Line 69"/>
        <xdr:cNvSpPr>
          <a:spLocks noChangeShapeType="1"/>
        </xdr:cNvSpPr>
      </xdr:nvSpPr>
      <xdr:spPr bwMode="auto">
        <a:xfrm flipV="1">
          <a:off x="7307580" y="18592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2</xdr:row>
      <xdr:rowOff>1546860</xdr:rowOff>
    </xdr:from>
    <xdr:to>
      <xdr:col>87</xdr:col>
      <xdr:colOff>0</xdr:colOff>
      <xdr:row>3</xdr:row>
      <xdr:rowOff>7620</xdr:rowOff>
    </xdr:to>
    <xdr:sp macro="" textlink="">
      <xdr:nvSpPr>
        <xdr:cNvPr id="2252" name="Line 67"/>
        <xdr:cNvSpPr>
          <a:spLocks noChangeShapeType="1"/>
        </xdr:cNvSpPr>
      </xdr:nvSpPr>
      <xdr:spPr bwMode="auto">
        <a:xfrm flipV="1">
          <a:off x="5791200" y="18592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2</xdr:row>
      <xdr:rowOff>1562100</xdr:rowOff>
    </xdr:from>
    <xdr:to>
      <xdr:col>91</xdr:col>
      <xdr:colOff>0</xdr:colOff>
      <xdr:row>3</xdr:row>
      <xdr:rowOff>30480</xdr:rowOff>
    </xdr:to>
    <xdr:sp macro="" textlink="">
      <xdr:nvSpPr>
        <xdr:cNvPr id="2253" name="Line 69"/>
        <xdr:cNvSpPr>
          <a:spLocks noChangeShapeType="1"/>
        </xdr:cNvSpPr>
      </xdr:nvSpPr>
      <xdr:spPr bwMode="auto">
        <a:xfrm flipV="1">
          <a:off x="7307580" y="18592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2</xdr:row>
      <xdr:rowOff>1546860</xdr:rowOff>
    </xdr:from>
    <xdr:to>
      <xdr:col>87</xdr:col>
      <xdr:colOff>0</xdr:colOff>
      <xdr:row>3</xdr:row>
      <xdr:rowOff>7620</xdr:rowOff>
    </xdr:to>
    <xdr:sp macro="" textlink="">
      <xdr:nvSpPr>
        <xdr:cNvPr id="2254" name="Line 67"/>
        <xdr:cNvSpPr>
          <a:spLocks noChangeShapeType="1"/>
        </xdr:cNvSpPr>
      </xdr:nvSpPr>
      <xdr:spPr bwMode="auto">
        <a:xfrm flipV="1">
          <a:off x="5791200" y="18592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2</xdr:row>
      <xdr:rowOff>1562100</xdr:rowOff>
    </xdr:from>
    <xdr:to>
      <xdr:col>91</xdr:col>
      <xdr:colOff>0</xdr:colOff>
      <xdr:row>3</xdr:row>
      <xdr:rowOff>30480</xdr:rowOff>
    </xdr:to>
    <xdr:sp macro="" textlink="">
      <xdr:nvSpPr>
        <xdr:cNvPr id="2255" name="Line 69"/>
        <xdr:cNvSpPr>
          <a:spLocks noChangeShapeType="1"/>
        </xdr:cNvSpPr>
      </xdr:nvSpPr>
      <xdr:spPr bwMode="auto">
        <a:xfrm flipV="1">
          <a:off x="7307580" y="18592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2</xdr:row>
      <xdr:rowOff>1546860</xdr:rowOff>
    </xdr:from>
    <xdr:to>
      <xdr:col>87</xdr:col>
      <xdr:colOff>0</xdr:colOff>
      <xdr:row>3</xdr:row>
      <xdr:rowOff>7620</xdr:rowOff>
    </xdr:to>
    <xdr:sp macro="" textlink="">
      <xdr:nvSpPr>
        <xdr:cNvPr id="2256" name="Line 67"/>
        <xdr:cNvSpPr>
          <a:spLocks noChangeShapeType="1"/>
        </xdr:cNvSpPr>
      </xdr:nvSpPr>
      <xdr:spPr bwMode="auto">
        <a:xfrm flipV="1">
          <a:off x="5791200" y="18592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2</xdr:row>
      <xdr:rowOff>1562100</xdr:rowOff>
    </xdr:from>
    <xdr:to>
      <xdr:col>91</xdr:col>
      <xdr:colOff>0</xdr:colOff>
      <xdr:row>3</xdr:row>
      <xdr:rowOff>30480</xdr:rowOff>
    </xdr:to>
    <xdr:sp macro="" textlink="">
      <xdr:nvSpPr>
        <xdr:cNvPr id="2257" name="Line 69"/>
        <xdr:cNvSpPr>
          <a:spLocks noChangeShapeType="1"/>
        </xdr:cNvSpPr>
      </xdr:nvSpPr>
      <xdr:spPr bwMode="auto">
        <a:xfrm flipV="1">
          <a:off x="7307580" y="18592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2</xdr:row>
      <xdr:rowOff>1546860</xdr:rowOff>
    </xdr:from>
    <xdr:to>
      <xdr:col>87</xdr:col>
      <xdr:colOff>0</xdr:colOff>
      <xdr:row>3</xdr:row>
      <xdr:rowOff>7620</xdr:rowOff>
    </xdr:to>
    <xdr:sp macro="" textlink="">
      <xdr:nvSpPr>
        <xdr:cNvPr id="2258" name="Line 67"/>
        <xdr:cNvSpPr>
          <a:spLocks noChangeShapeType="1"/>
        </xdr:cNvSpPr>
      </xdr:nvSpPr>
      <xdr:spPr bwMode="auto">
        <a:xfrm flipV="1">
          <a:off x="5791200" y="18592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2</xdr:row>
      <xdr:rowOff>1562100</xdr:rowOff>
    </xdr:from>
    <xdr:to>
      <xdr:col>91</xdr:col>
      <xdr:colOff>0</xdr:colOff>
      <xdr:row>3</xdr:row>
      <xdr:rowOff>30480</xdr:rowOff>
    </xdr:to>
    <xdr:sp macro="" textlink="">
      <xdr:nvSpPr>
        <xdr:cNvPr id="2259" name="Line 69"/>
        <xdr:cNvSpPr>
          <a:spLocks noChangeShapeType="1"/>
        </xdr:cNvSpPr>
      </xdr:nvSpPr>
      <xdr:spPr bwMode="auto">
        <a:xfrm flipV="1">
          <a:off x="7307580" y="18592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2</xdr:row>
      <xdr:rowOff>1546860</xdr:rowOff>
    </xdr:from>
    <xdr:to>
      <xdr:col>87</xdr:col>
      <xdr:colOff>0</xdr:colOff>
      <xdr:row>3</xdr:row>
      <xdr:rowOff>7620</xdr:rowOff>
    </xdr:to>
    <xdr:sp macro="" textlink="">
      <xdr:nvSpPr>
        <xdr:cNvPr id="2260" name="Line 67"/>
        <xdr:cNvSpPr>
          <a:spLocks noChangeShapeType="1"/>
        </xdr:cNvSpPr>
      </xdr:nvSpPr>
      <xdr:spPr bwMode="auto">
        <a:xfrm flipV="1">
          <a:off x="5791200" y="18592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2</xdr:row>
      <xdr:rowOff>1562100</xdr:rowOff>
    </xdr:from>
    <xdr:to>
      <xdr:col>91</xdr:col>
      <xdr:colOff>0</xdr:colOff>
      <xdr:row>3</xdr:row>
      <xdr:rowOff>30480</xdr:rowOff>
    </xdr:to>
    <xdr:sp macro="" textlink="">
      <xdr:nvSpPr>
        <xdr:cNvPr id="2261" name="Line 69"/>
        <xdr:cNvSpPr>
          <a:spLocks noChangeShapeType="1"/>
        </xdr:cNvSpPr>
      </xdr:nvSpPr>
      <xdr:spPr bwMode="auto">
        <a:xfrm flipV="1">
          <a:off x="7307580" y="18592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2</xdr:row>
      <xdr:rowOff>1546860</xdr:rowOff>
    </xdr:from>
    <xdr:to>
      <xdr:col>87</xdr:col>
      <xdr:colOff>0</xdr:colOff>
      <xdr:row>3</xdr:row>
      <xdr:rowOff>7620</xdr:rowOff>
    </xdr:to>
    <xdr:sp macro="" textlink="">
      <xdr:nvSpPr>
        <xdr:cNvPr id="2262" name="Line 67"/>
        <xdr:cNvSpPr>
          <a:spLocks noChangeShapeType="1"/>
        </xdr:cNvSpPr>
      </xdr:nvSpPr>
      <xdr:spPr bwMode="auto">
        <a:xfrm flipV="1">
          <a:off x="5791200" y="18592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2</xdr:row>
      <xdr:rowOff>1562100</xdr:rowOff>
    </xdr:from>
    <xdr:to>
      <xdr:col>91</xdr:col>
      <xdr:colOff>0</xdr:colOff>
      <xdr:row>3</xdr:row>
      <xdr:rowOff>30480</xdr:rowOff>
    </xdr:to>
    <xdr:sp macro="" textlink="">
      <xdr:nvSpPr>
        <xdr:cNvPr id="2263" name="Line 69"/>
        <xdr:cNvSpPr>
          <a:spLocks noChangeShapeType="1"/>
        </xdr:cNvSpPr>
      </xdr:nvSpPr>
      <xdr:spPr bwMode="auto">
        <a:xfrm flipV="1">
          <a:off x="7307580" y="18592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2</xdr:row>
      <xdr:rowOff>1546860</xdr:rowOff>
    </xdr:from>
    <xdr:to>
      <xdr:col>87</xdr:col>
      <xdr:colOff>0</xdr:colOff>
      <xdr:row>3</xdr:row>
      <xdr:rowOff>7620</xdr:rowOff>
    </xdr:to>
    <xdr:sp macro="" textlink="">
      <xdr:nvSpPr>
        <xdr:cNvPr id="2264" name="Line 67"/>
        <xdr:cNvSpPr>
          <a:spLocks noChangeShapeType="1"/>
        </xdr:cNvSpPr>
      </xdr:nvSpPr>
      <xdr:spPr bwMode="auto">
        <a:xfrm flipV="1">
          <a:off x="5791200" y="18592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2</xdr:row>
      <xdr:rowOff>1562100</xdr:rowOff>
    </xdr:from>
    <xdr:to>
      <xdr:col>91</xdr:col>
      <xdr:colOff>0</xdr:colOff>
      <xdr:row>3</xdr:row>
      <xdr:rowOff>30480</xdr:rowOff>
    </xdr:to>
    <xdr:sp macro="" textlink="">
      <xdr:nvSpPr>
        <xdr:cNvPr id="2265" name="Line 69"/>
        <xdr:cNvSpPr>
          <a:spLocks noChangeShapeType="1"/>
        </xdr:cNvSpPr>
      </xdr:nvSpPr>
      <xdr:spPr bwMode="auto">
        <a:xfrm flipV="1">
          <a:off x="7307580" y="18592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2</xdr:row>
      <xdr:rowOff>1546860</xdr:rowOff>
    </xdr:from>
    <xdr:to>
      <xdr:col>87</xdr:col>
      <xdr:colOff>0</xdr:colOff>
      <xdr:row>3</xdr:row>
      <xdr:rowOff>7620</xdr:rowOff>
    </xdr:to>
    <xdr:sp macro="" textlink="">
      <xdr:nvSpPr>
        <xdr:cNvPr id="2266" name="Line 67"/>
        <xdr:cNvSpPr>
          <a:spLocks noChangeShapeType="1"/>
        </xdr:cNvSpPr>
      </xdr:nvSpPr>
      <xdr:spPr bwMode="auto">
        <a:xfrm flipV="1">
          <a:off x="5791200" y="18592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2</xdr:row>
      <xdr:rowOff>1562100</xdr:rowOff>
    </xdr:from>
    <xdr:to>
      <xdr:col>91</xdr:col>
      <xdr:colOff>0</xdr:colOff>
      <xdr:row>3</xdr:row>
      <xdr:rowOff>30480</xdr:rowOff>
    </xdr:to>
    <xdr:sp macro="" textlink="">
      <xdr:nvSpPr>
        <xdr:cNvPr id="2267" name="Line 69"/>
        <xdr:cNvSpPr>
          <a:spLocks noChangeShapeType="1"/>
        </xdr:cNvSpPr>
      </xdr:nvSpPr>
      <xdr:spPr bwMode="auto">
        <a:xfrm flipV="1">
          <a:off x="7307580" y="18592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2</xdr:row>
      <xdr:rowOff>1546860</xdr:rowOff>
    </xdr:from>
    <xdr:to>
      <xdr:col>87</xdr:col>
      <xdr:colOff>0</xdr:colOff>
      <xdr:row>3</xdr:row>
      <xdr:rowOff>7620</xdr:rowOff>
    </xdr:to>
    <xdr:sp macro="" textlink="">
      <xdr:nvSpPr>
        <xdr:cNvPr id="2268" name="Line 67"/>
        <xdr:cNvSpPr>
          <a:spLocks noChangeShapeType="1"/>
        </xdr:cNvSpPr>
      </xdr:nvSpPr>
      <xdr:spPr bwMode="auto">
        <a:xfrm flipV="1">
          <a:off x="5791200" y="18592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2</xdr:row>
      <xdr:rowOff>1562100</xdr:rowOff>
    </xdr:from>
    <xdr:to>
      <xdr:col>91</xdr:col>
      <xdr:colOff>0</xdr:colOff>
      <xdr:row>3</xdr:row>
      <xdr:rowOff>30480</xdr:rowOff>
    </xdr:to>
    <xdr:sp macro="" textlink="">
      <xdr:nvSpPr>
        <xdr:cNvPr id="2269" name="Line 69"/>
        <xdr:cNvSpPr>
          <a:spLocks noChangeShapeType="1"/>
        </xdr:cNvSpPr>
      </xdr:nvSpPr>
      <xdr:spPr bwMode="auto">
        <a:xfrm flipV="1">
          <a:off x="7307580" y="18592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2</xdr:row>
      <xdr:rowOff>1546860</xdr:rowOff>
    </xdr:from>
    <xdr:to>
      <xdr:col>87</xdr:col>
      <xdr:colOff>0</xdr:colOff>
      <xdr:row>3</xdr:row>
      <xdr:rowOff>7620</xdr:rowOff>
    </xdr:to>
    <xdr:sp macro="" textlink="">
      <xdr:nvSpPr>
        <xdr:cNvPr id="2270" name="Line 67"/>
        <xdr:cNvSpPr>
          <a:spLocks noChangeShapeType="1"/>
        </xdr:cNvSpPr>
      </xdr:nvSpPr>
      <xdr:spPr bwMode="auto">
        <a:xfrm flipV="1">
          <a:off x="5791200" y="18592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2</xdr:row>
      <xdr:rowOff>1562100</xdr:rowOff>
    </xdr:from>
    <xdr:to>
      <xdr:col>91</xdr:col>
      <xdr:colOff>0</xdr:colOff>
      <xdr:row>3</xdr:row>
      <xdr:rowOff>30480</xdr:rowOff>
    </xdr:to>
    <xdr:sp macro="" textlink="">
      <xdr:nvSpPr>
        <xdr:cNvPr id="2271" name="Line 69"/>
        <xdr:cNvSpPr>
          <a:spLocks noChangeShapeType="1"/>
        </xdr:cNvSpPr>
      </xdr:nvSpPr>
      <xdr:spPr bwMode="auto">
        <a:xfrm flipV="1">
          <a:off x="7307580" y="18592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</xdr:row>
      <xdr:rowOff>1546860</xdr:rowOff>
    </xdr:from>
    <xdr:to>
      <xdr:col>87</xdr:col>
      <xdr:colOff>0</xdr:colOff>
      <xdr:row>4</xdr:row>
      <xdr:rowOff>7620</xdr:rowOff>
    </xdr:to>
    <xdr:sp macro="" textlink="">
      <xdr:nvSpPr>
        <xdr:cNvPr id="2272" name="Line 67"/>
        <xdr:cNvSpPr>
          <a:spLocks noChangeShapeType="1"/>
        </xdr:cNvSpPr>
      </xdr:nvSpPr>
      <xdr:spPr bwMode="auto">
        <a:xfrm flipV="1">
          <a:off x="5791200" y="2232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</xdr:row>
      <xdr:rowOff>1562100</xdr:rowOff>
    </xdr:from>
    <xdr:to>
      <xdr:col>91</xdr:col>
      <xdr:colOff>0</xdr:colOff>
      <xdr:row>4</xdr:row>
      <xdr:rowOff>30480</xdr:rowOff>
    </xdr:to>
    <xdr:sp macro="" textlink="">
      <xdr:nvSpPr>
        <xdr:cNvPr id="2273" name="Line 69"/>
        <xdr:cNvSpPr>
          <a:spLocks noChangeShapeType="1"/>
        </xdr:cNvSpPr>
      </xdr:nvSpPr>
      <xdr:spPr bwMode="auto">
        <a:xfrm flipV="1">
          <a:off x="7307580" y="2232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</xdr:row>
      <xdr:rowOff>1546860</xdr:rowOff>
    </xdr:from>
    <xdr:to>
      <xdr:col>87</xdr:col>
      <xdr:colOff>0</xdr:colOff>
      <xdr:row>4</xdr:row>
      <xdr:rowOff>7620</xdr:rowOff>
    </xdr:to>
    <xdr:sp macro="" textlink="">
      <xdr:nvSpPr>
        <xdr:cNvPr id="2274" name="Line 67"/>
        <xdr:cNvSpPr>
          <a:spLocks noChangeShapeType="1"/>
        </xdr:cNvSpPr>
      </xdr:nvSpPr>
      <xdr:spPr bwMode="auto">
        <a:xfrm flipV="1">
          <a:off x="5791200" y="2232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</xdr:row>
      <xdr:rowOff>1562100</xdr:rowOff>
    </xdr:from>
    <xdr:to>
      <xdr:col>91</xdr:col>
      <xdr:colOff>0</xdr:colOff>
      <xdr:row>4</xdr:row>
      <xdr:rowOff>30480</xdr:rowOff>
    </xdr:to>
    <xdr:sp macro="" textlink="">
      <xdr:nvSpPr>
        <xdr:cNvPr id="2275" name="Line 69"/>
        <xdr:cNvSpPr>
          <a:spLocks noChangeShapeType="1"/>
        </xdr:cNvSpPr>
      </xdr:nvSpPr>
      <xdr:spPr bwMode="auto">
        <a:xfrm flipV="1">
          <a:off x="7307580" y="2232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</xdr:row>
      <xdr:rowOff>1546860</xdr:rowOff>
    </xdr:from>
    <xdr:to>
      <xdr:col>87</xdr:col>
      <xdr:colOff>0</xdr:colOff>
      <xdr:row>4</xdr:row>
      <xdr:rowOff>7620</xdr:rowOff>
    </xdr:to>
    <xdr:sp macro="" textlink="">
      <xdr:nvSpPr>
        <xdr:cNvPr id="2276" name="Line 67"/>
        <xdr:cNvSpPr>
          <a:spLocks noChangeShapeType="1"/>
        </xdr:cNvSpPr>
      </xdr:nvSpPr>
      <xdr:spPr bwMode="auto">
        <a:xfrm flipV="1">
          <a:off x="5791200" y="2232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</xdr:row>
      <xdr:rowOff>1562100</xdr:rowOff>
    </xdr:from>
    <xdr:to>
      <xdr:col>91</xdr:col>
      <xdr:colOff>0</xdr:colOff>
      <xdr:row>4</xdr:row>
      <xdr:rowOff>30480</xdr:rowOff>
    </xdr:to>
    <xdr:sp macro="" textlink="">
      <xdr:nvSpPr>
        <xdr:cNvPr id="2277" name="Line 69"/>
        <xdr:cNvSpPr>
          <a:spLocks noChangeShapeType="1"/>
        </xdr:cNvSpPr>
      </xdr:nvSpPr>
      <xdr:spPr bwMode="auto">
        <a:xfrm flipV="1">
          <a:off x="7307580" y="2232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</xdr:row>
      <xdr:rowOff>1546860</xdr:rowOff>
    </xdr:from>
    <xdr:to>
      <xdr:col>87</xdr:col>
      <xdr:colOff>0</xdr:colOff>
      <xdr:row>4</xdr:row>
      <xdr:rowOff>7620</xdr:rowOff>
    </xdr:to>
    <xdr:sp macro="" textlink="">
      <xdr:nvSpPr>
        <xdr:cNvPr id="2278" name="Line 67"/>
        <xdr:cNvSpPr>
          <a:spLocks noChangeShapeType="1"/>
        </xdr:cNvSpPr>
      </xdr:nvSpPr>
      <xdr:spPr bwMode="auto">
        <a:xfrm flipV="1">
          <a:off x="5791200" y="2232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</xdr:row>
      <xdr:rowOff>1562100</xdr:rowOff>
    </xdr:from>
    <xdr:to>
      <xdr:col>91</xdr:col>
      <xdr:colOff>0</xdr:colOff>
      <xdr:row>4</xdr:row>
      <xdr:rowOff>30480</xdr:rowOff>
    </xdr:to>
    <xdr:sp macro="" textlink="">
      <xdr:nvSpPr>
        <xdr:cNvPr id="2279" name="Line 69"/>
        <xdr:cNvSpPr>
          <a:spLocks noChangeShapeType="1"/>
        </xdr:cNvSpPr>
      </xdr:nvSpPr>
      <xdr:spPr bwMode="auto">
        <a:xfrm flipV="1">
          <a:off x="7307580" y="2232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</xdr:row>
      <xdr:rowOff>1546860</xdr:rowOff>
    </xdr:from>
    <xdr:to>
      <xdr:col>87</xdr:col>
      <xdr:colOff>0</xdr:colOff>
      <xdr:row>4</xdr:row>
      <xdr:rowOff>7620</xdr:rowOff>
    </xdr:to>
    <xdr:sp macro="" textlink="">
      <xdr:nvSpPr>
        <xdr:cNvPr id="2280" name="Line 67"/>
        <xdr:cNvSpPr>
          <a:spLocks noChangeShapeType="1"/>
        </xdr:cNvSpPr>
      </xdr:nvSpPr>
      <xdr:spPr bwMode="auto">
        <a:xfrm flipV="1">
          <a:off x="5791200" y="2232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</xdr:row>
      <xdr:rowOff>1562100</xdr:rowOff>
    </xdr:from>
    <xdr:to>
      <xdr:col>91</xdr:col>
      <xdr:colOff>0</xdr:colOff>
      <xdr:row>4</xdr:row>
      <xdr:rowOff>30480</xdr:rowOff>
    </xdr:to>
    <xdr:sp macro="" textlink="">
      <xdr:nvSpPr>
        <xdr:cNvPr id="2281" name="Line 69"/>
        <xdr:cNvSpPr>
          <a:spLocks noChangeShapeType="1"/>
        </xdr:cNvSpPr>
      </xdr:nvSpPr>
      <xdr:spPr bwMode="auto">
        <a:xfrm flipV="1">
          <a:off x="7307580" y="2232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</xdr:row>
      <xdr:rowOff>1546860</xdr:rowOff>
    </xdr:from>
    <xdr:to>
      <xdr:col>87</xdr:col>
      <xdr:colOff>0</xdr:colOff>
      <xdr:row>4</xdr:row>
      <xdr:rowOff>7620</xdr:rowOff>
    </xdr:to>
    <xdr:sp macro="" textlink="">
      <xdr:nvSpPr>
        <xdr:cNvPr id="2282" name="Line 67"/>
        <xdr:cNvSpPr>
          <a:spLocks noChangeShapeType="1"/>
        </xdr:cNvSpPr>
      </xdr:nvSpPr>
      <xdr:spPr bwMode="auto">
        <a:xfrm flipV="1">
          <a:off x="5791200" y="2232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</xdr:row>
      <xdr:rowOff>1562100</xdr:rowOff>
    </xdr:from>
    <xdr:to>
      <xdr:col>91</xdr:col>
      <xdr:colOff>0</xdr:colOff>
      <xdr:row>4</xdr:row>
      <xdr:rowOff>30480</xdr:rowOff>
    </xdr:to>
    <xdr:sp macro="" textlink="">
      <xdr:nvSpPr>
        <xdr:cNvPr id="2283" name="Line 69"/>
        <xdr:cNvSpPr>
          <a:spLocks noChangeShapeType="1"/>
        </xdr:cNvSpPr>
      </xdr:nvSpPr>
      <xdr:spPr bwMode="auto">
        <a:xfrm flipV="1">
          <a:off x="7307580" y="2232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</xdr:row>
      <xdr:rowOff>1546860</xdr:rowOff>
    </xdr:from>
    <xdr:to>
      <xdr:col>87</xdr:col>
      <xdr:colOff>0</xdr:colOff>
      <xdr:row>4</xdr:row>
      <xdr:rowOff>7620</xdr:rowOff>
    </xdr:to>
    <xdr:sp macro="" textlink="">
      <xdr:nvSpPr>
        <xdr:cNvPr id="2284" name="Line 67"/>
        <xdr:cNvSpPr>
          <a:spLocks noChangeShapeType="1"/>
        </xdr:cNvSpPr>
      </xdr:nvSpPr>
      <xdr:spPr bwMode="auto">
        <a:xfrm flipV="1">
          <a:off x="5791200" y="2232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</xdr:row>
      <xdr:rowOff>1562100</xdr:rowOff>
    </xdr:from>
    <xdr:to>
      <xdr:col>91</xdr:col>
      <xdr:colOff>0</xdr:colOff>
      <xdr:row>4</xdr:row>
      <xdr:rowOff>30480</xdr:rowOff>
    </xdr:to>
    <xdr:sp macro="" textlink="">
      <xdr:nvSpPr>
        <xdr:cNvPr id="2285" name="Line 69"/>
        <xdr:cNvSpPr>
          <a:spLocks noChangeShapeType="1"/>
        </xdr:cNvSpPr>
      </xdr:nvSpPr>
      <xdr:spPr bwMode="auto">
        <a:xfrm flipV="1">
          <a:off x="7307580" y="2232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</xdr:row>
      <xdr:rowOff>1546860</xdr:rowOff>
    </xdr:from>
    <xdr:to>
      <xdr:col>87</xdr:col>
      <xdr:colOff>0</xdr:colOff>
      <xdr:row>4</xdr:row>
      <xdr:rowOff>7620</xdr:rowOff>
    </xdr:to>
    <xdr:sp macro="" textlink="">
      <xdr:nvSpPr>
        <xdr:cNvPr id="2286" name="Line 67"/>
        <xdr:cNvSpPr>
          <a:spLocks noChangeShapeType="1"/>
        </xdr:cNvSpPr>
      </xdr:nvSpPr>
      <xdr:spPr bwMode="auto">
        <a:xfrm flipV="1">
          <a:off x="5791200" y="2232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</xdr:row>
      <xdr:rowOff>1562100</xdr:rowOff>
    </xdr:from>
    <xdr:to>
      <xdr:col>91</xdr:col>
      <xdr:colOff>0</xdr:colOff>
      <xdr:row>4</xdr:row>
      <xdr:rowOff>30480</xdr:rowOff>
    </xdr:to>
    <xdr:sp macro="" textlink="">
      <xdr:nvSpPr>
        <xdr:cNvPr id="2287" name="Line 69"/>
        <xdr:cNvSpPr>
          <a:spLocks noChangeShapeType="1"/>
        </xdr:cNvSpPr>
      </xdr:nvSpPr>
      <xdr:spPr bwMode="auto">
        <a:xfrm flipV="1">
          <a:off x="7307580" y="2232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</xdr:row>
      <xdr:rowOff>1546860</xdr:rowOff>
    </xdr:from>
    <xdr:to>
      <xdr:col>87</xdr:col>
      <xdr:colOff>0</xdr:colOff>
      <xdr:row>4</xdr:row>
      <xdr:rowOff>7620</xdr:rowOff>
    </xdr:to>
    <xdr:sp macro="" textlink="">
      <xdr:nvSpPr>
        <xdr:cNvPr id="2288" name="Line 67"/>
        <xdr:cNvSpPr>
          <a:spLocks noChangeShapeType="1"/>
        </xdr:cNvSpPr>
      </xdr:nvSpPr>
      <xdr:spPr bwMode="auto">
        <a:xfrm flipV="1">
          <a:off x="5791200" y="2232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</xdr:row>
      <xdr:rowOff>1562100</xdr:rowOff>
    </xdr:from>
    <xdr:to>
      <xdr:col>91</xdr:col>
      <xdr:colOff>0</xdr:colOff>
      <xdr:row>4</xdr:row>
      <xdr:rowOff>30480</xdr:rowOff>
    </xdr:to>
    <xdr:sp macro="" textlink="">
      <xdr:nvSpPr>
        <xdr:cNvPr id="2289" name="Line 69"/>
        <xdr:cNvSpPr>
          <a:spLocks noChangeShapeType="1"/>
        </xdr:cNvSpPr>
      </xdr:nvSpPr>
      <xdr:spPr bwMode="auto">
        <a:xfrm flipV="1">
          <a:off x="7307580" y="2232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</xdr:row>
      <xdr:rowOff>1546860</xdr:rowOff>
    </xdr:from>
    <xdr:to>
      <xdr:col>87</xdr:col>
      <xdr:colOff>0</xdr:colOff>
      <xdr:row>4</xdr:row>
      <xdr:rowOff>7620</xdr:rowOff>
    </xdr:to>
    <xdr:sp macro="" textlink="">
      <xdr:nvSpPr>
        <xdr:cNvPr id="2290" name="Line 67"/>
        <xdr:cNvSpPr>
          <a:spLocks noChangeShapeType="1"/>
        </xdr:cNvSpPr>
      </xdr:nvSpPr>
      <xdr:spPr bwMode="auto">
        <a:xfrm flipV="1">
          <a:off x="5791200" y="2232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</xdr:row>
      <xdr:rowOff>1562100</xdr:rowOff>
    </xdr:from>
    <xdr:to>
      <xdr:col>91</xdr:col>
      <xdr:colOff>0</xdr:colOff>
      <xdr:row>4</xdr:row>
      <xdr:rowOff>30480</xdr:rowOff>
    </xdr:to>
    <xdr:sp macro="" textlink="">
      <xdr:nvSpPr>
        <xdr:cNvPr id="2291" name="Line 69"/>
        <xdr:cNvSpPr>
          <a:spLocks noChangeShapeType="1"/>
        </xdr:cNvSpPr>
      </xdr:nvSpPr>
      <xdr:spPr bwMode="auto">
        <a:xfrm flipV="1">
          <a:off x="7307580" y="2232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</xdr:row>
      <xdr:rowOff>1546860</xdr:rowOff>
    </xdr:from>
    <xdr:to>
      <xdr:col>87</xdr:col>
      <xdr:colOff>0</xdr:colOff>
      <xdr:row>4</xdr:row>
      <xdr:rowOff>7620</xdr:rowOff>
    </xdr:to>
    <xdr:sp macro="" textlink="">
      <xdr:nvSpPr>
        <xdr:cNvPr id="2292" name="Line 67"/>
        <xdr:cNvSpPr>
          <a:spLocks noChangeShapeType="1"/>
        </xdr:cNvSpPr>
      </xdr:nvSpPr>
      <xdr:spPr bwMode="auto">
        <a:xfrm flipV="1">
          <a:off x="5791200" y="2232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</xdr:row>
      <xdr:rowOff>1562100</xdr:rowOff>
    </xdr:from>
    <xdr:to>
      <xdr:col>91</xdr:col>
      <xdr:colOff>0</xdr:colOff>
      <xdr:row>4</xdr:row>
      <xdr:rowOff>30480</xdr:rowOff>
    </xdr:to>
    <xdr:sp macro="" textlink="">
      <xdr:nvSpPr>
        <xdr:cNvPr id="2293" name="Line 69"/>
        <xdr:cNvSpPr>
          <a:spLocks noChangeShapeType="1"/>
        </xdr:cNvSpPr>
      </xdr:nvSpPr>
      <xdr:spPr bwMode="auto">
        <a:xfrm flipV="1">
          <a:off x="7307580" y="2232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</xdr:row>
      <xdr:rowOff>1546860</xdr:rowOff>
    </xdr:from>
    <xdr:to>
      <xdr:col>87</xdr:col>
      <xdr:colOff>0</xdr:colOff>
      <xdr:row>4</xdr:row>
      <xdr:rowOff>7620</xdr:rowOff>
    </xdr:to>
    <xdr:sp macro="" textlink="">
      <xdr:nvSpPr>
        <xdr:cNvPr id="2294" name="Line 67"/>
        <xdr:cNvSpPr>
          <a:spLocks noChangeShapeType="1"/>
        </xdr:cNvSpPr>
      </xdr:nvSpPr>
      <xdr:spPr bwMode="auto">
        <a:xfrm flipV="1">
          <a:off x="5791200" y="2232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</xdr:row>
      <xdr:rowOff>1562100</xdr:rowOff>
    </xdr:from>
    <xdr:to>
      <xdr:col>91</xdr:col>
      <xdr:colOff>0</xdr:colOff>
      <xdr:row>4</xdr:row>
      <xdr:rowOff>30480</xdr:rowOff>
    </xdr:to>
    <xdr:sp macro="" textlink="">
      <xdr:nvSpPr>
        <xdr:cNvPr id="2295" name="Line 69"/>
        <xdr:cNvSpPr>
          <a:spLocks noChangeShapeType="1"/>
        </xdr:cNvSpPr>
      </xdr:nvSpPr>
      <xdr:spPr bwMode="auto">
        <a:xfrm flipV="1">
          <a:off x="7307580" y="2232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</xdr:row>
      <xdr:rowOff>1546860</xdr:rowOff>
    </xdr:from>
    <xdr:to>
      <xdr:col>87</xdr:col>
      <xdr:colOff>0</xdr:colOff>
      <xdr:row>4</xdr:row>
      <xdr:rowOff>7620</xdr:rowOff>
    </xdr:to>
    <xdr:sp macro="" textlink="">
      <xdr:nvSpPr>
        <xdr:cNvPr id="2296" name="Line 67"/>
        <xdr:cNvSpPr>
          <a:spLocks noChangeShapeType="1"/>
        </xdr:cNvSpPr>
      </xdr:nvSpPr>
      <xdr:spPr bwMode="auto">
        <a:xfrm flipV="1">
          <a:off x="5791200" y="2232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</xdr:row>
      <xdr:rowOff>1562100</xdr:rowOff>
    </xdr:from>
    <xdr:to>
      <xdr:col>91</xdr:col>
      <xdr:colOff>0</xdr:colOff>
      <xdr:row>4</xdr:row>
      <xdr:rowOff>30480</xdr:rowOff>
    </xdr:to>
    <xdr:sp macro="" textlink="">
      <xdr:nvSpPr>
        <xdr:cNvPr id="2297" name="Line 69"/>
        <xdr:cNvSpPr>
          <a:spLocks noChangeShapeType="1"/>
        </xdr:cNvSpPr>
      </xdr:nvSpPr>
      <xdr:spPr bwMode="auto">
        <a:xfrm flipV="1">
          <a:off x="7307580" y="2232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</xdr:row>
      <xdr:rowOff>1546860</xdr:rowOff>
    </xdr:from>
    <xdr:to>
      <xdr:col>87</xdr:col>
      <xdr:colOff>0</xdr:colOff>
      <xdr:row>4</xdr:row>
      <xdr:rowOff>7620</xdr:rowOff>
    </xdr:to>
    <xdr:sp macro="" textlink="">
      <xdr:nvSpPr>
        <xdr:cNvPr id="2298" name="Line 67"/>
        <xdr:cNvSpPr>
          <a:spLocks noChangeShapeType="1"/>
        </xdr:cNvSpPr>
      </xdr:nvSpPr>
      <xdr:spPr bwMode="auto">
        <a:xfrm flipV="1">
          <a:off x="5791200" y="2232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</xdr:row>
      <xdr:rowOff>1562100</xdr:rowOff>
    </xdr:from>
    <xdr:to>
      <xdr:col>91</xdr:col>
      <xdr:colOff>0</xdr:colOff>
      <xdr:row>4</xdr:row>
      <xdr:rowOff>30480</xdr:rowOff>
    </xdr:to>
    <xdr:sp macro="" textlink="">
      <xdr:nvSpPr>
        <xdr:cNvPr id="2299" name="Line 69"/>
        <xdr:cNvSpPr>
          <a:spLocks noChangeShapeType="1"/>
        </xdr:cNvSpPr>
      </xdr:nvSpPr>
      <xdr:spPr bwMode="auto">
        <a:xfrm flipV="1">
          <a:off x="7307580" y="2232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</xdr:row>
      <xdr:rowOff>1546860</xdr:rowOff>
    </xdr:from>
    <xdr:to>
      <xdr:col>87</xdr:col>
      <xdr:colOff>0</xdr:colOff>
      <xdr:row>4</xdr:row>
      <xdr:rowOff>7620</xdr:rowOff>
    </xdr:to>
    <xdr:sp macro="" textlink="">
      <xdr:nvSpPr>
        <xdr:cNvPr id="2300" name="Line 67"/>
        <xdr:cNvSpPr>
          <a:spLocks noChangeShapeType="1"/>
        </xdr:cNvSpPr>
      </xdr:nvSpPr>
      <xdr:spPr bwMode="auto">
        <a:xfrm flipV="1">
          <a:off x="5791200" y="2232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</xdr:row>
      <xdr:rowOff>1562100</xdr:rowOff>
    </xdr:from>
    <xdr:to>
      <xdr:col>91</xdr:col>
      <xdr:colOff>0</xdr:colOff>
      <xdr:row>4</xdr:row>
      <xdr:rowOff>30480</xdr:rowOff>
    </xdr:to>
    <xdr:sp macro="" textlink="">
      <xdr:nvSpPr>
        <xdr:cNvPr id="2301" name="Line 69"/>
        <xdr:cNvSpPr>
          <a:spLocks noChangeShapeType="1"/>
        </xdr:cNvSpPr>
      </xdr:nvSpPr>
      <xdr:spPr bwMode="auto">
        <a:xfrm flipV="1">
          <a:off x="7307580" y="2232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</xdr:row>
      <xdr:rowOff>1546860</xdr:rowOff>
    </xdr:from>
    <xdr:to>
      <xdr:col>87</xdr:col>
      <xdr:colOff>0</xdr:colOff>
      <xdr:row>4</xdr:row>
      <xdr:rowOff>7620</xdr:rowOff>
    </xdr:to>
    <xdr:sp macro="" textlink="">
      <xdr:nvSpPr>
        <xdr:cNvPr id="2302" name="Line 67"/>
        <xdr:cNvSpPr>
          <a:spLocks noChangeShapeType="1"/>
        </xdr:cNvSpPr>
      </xdr:nvSpPr>
      <xdr:spPr bwMode="auto">
        <a:xfrm flipV="1">
          <a:off x="5791200" y="2232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</xdr:row>
      <xdr:rowOff>1562100</xdr:rowOff>
    </xdr:from>
    <xdr:to>
      <xdr:col>91</xdr:col>
      <xdr:colOff>0</xdr:colOff>
      <xdr:row>4</xdr:row>
      <xdr:rowOff>30480</xdr:rowOff>
    </xdr:to>
    <xdr:sp macro="" textlink="">
      <xdr:nvSpPr>
        <xdr:cNvPr id="2303" name="Line 69"/>
        <xdr:cNvSpPr>
          <a:spLocks noChangeShapeType="1"/>
        </xdr:cNvSpPr>
      </xdr:nvSpPr>
      <xdr:spPr bwMode="auto">
        <a:xfrm flipV="1">
          <a:off x="7307580" y="2232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</xdr:row>
      <xdr:rowOff>1546860</xdr:rowOff>
    </xdr:from>
    <xdr:to>
      <xdr:col>87</xdr:col>
      <xdr:colOff>0</xdr:colOff>
      <xdr:row>4</xdr:row>
      <xdr:rowOff>7620</xdr:rowOff>
    </xdr:to>
    <xdr:sp macro="" textlink="">
      <xdr:nvSpPr>
        <xdr:cNvPr id="2304" name="Line 67"/>
        <xdr:cNvSpPr>
          <a:spLocks noChangeShapeType="1"/>
        </xdr:cNvSpPr>
      </xdr:nvSpPr>
      <xdr:spPr bwMode="auto">
        <a:xfrm flipV="1">
          <a:off x="5791200" y="2232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</xdr:row>
      <xdr:rowOff>1562100</xdr:rowOff>
    </xdr:from>
    <xdr:to>
      <xdr:col>91</xdr:col>
      <xdr:colOff>0</xdr:colOff>
      <xdr:row>4</xdr:row>
      <xdr:rowOff>30480</xdr:rowOff>
    </xdr:to>
    <xdr:sp macro="" textlink="">
      <xdr:nvSpPr>
        <xdr:cNvPr id="2305" name="Line 69"/>
        <xdr:cNvSpPr>
          <a:spLocks noChangeShapeType="1"/>
        </xdr:cNvSpPr>
      </xdr:nvSpPr>
      <xdr:spPr bwMode="auto">
        <a:xfrm flipV="1">
          <a:off x="7307580" y="2232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</xdr:row>
      <xdr:rowOff>1546860</xdr:rowOff>
    </xdr:from>
    <xdr:to>
      <xdr:col>87</xdr:col>
      <xdr:colOff>0</xdr:colOff>
      <xdr:row>4</xdr:row>
      <xdr:rowOff>7620</xdr:rowOff>
    </xdr:to>
    <xdr:sp macro="" textlink="">
      <xdr:nvSpPr>
        <xdr:cNvPr id="2306" name="Line 67"/>
        <xdr:cNvSpPr>
          <a:spLocks noChangeShapeType="1"/>
        </xdr:cNvSpPr>
      </xdr:nvSpPr>
      <xdr:spPr bwMode="auto">
        <a:xfrm flipV="1">
          <a:off x="5791200" y="2232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</xdr:row>
      <xdr:rowOff>1562100</xdr:rowOff>
    </xdr:from>
    <xdr:to>
      <xdr:col>91</xdr:col>
      <xdr:colOff>0</xdr:colOff>
      <xdr:row>4</xdr:row>
      <xdr:rowOff>30480</xdr:rowOff>
    </xdr:to>
    <xdr:sp macro="" textlink="">
      <xdr:nvSpPr>
        <xdr:cNvPr id="2307" name="Line 69"/>
        <xdr:cNvSpPr>
          <a:spLocks noChangeShapeType="1"/>
        </xdr:cNvSpPr>
      </xdr:nvSpPr>
      <xdr:spPr bwMode="auto">
        <a:xfrm flipV="1">
          <a:off x="7307580" y="2232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</xdr:row>
      <xdr:rowOff>1546860</xdr:rowOff>
    </xdr:from>
    <xdr:to>
      <xdr:col>87</xdr:col>
      <xdr:colOff>0</xdr:colOff>
      <xdr:row>4</xdr:row>
      <xdr:rowOff>7620</xdr:rowOff>
    </xdr:to>
    <xdr:sp macro="" textlink="">
      <xdr:nvSpPr>
        <xdr:cNvPr id="2308" name="Line 67"/>
        <xdr:cNvSpPr>
          <a:spLocks noChangeShapeType="1"/>
        </xdr:cNvSpPr>
      </xdr:nvSpPr>
      <xdr:spPr bwMode="auto">
        <a:xfrm flipV="1">
          <a:off x="5791200" y="2232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</xdr:row>
      <xdr:rowOff>1562100</xdr:rowOff>
    </xdr:from>
    <xdr:to>
      <xdr:col>91</xdr:col>
      <xdr:colOff>0</xdr:colOff>
      <xdr:row>4</xdr:row>
      <xdr:rowOff>30480</xdr:rowOff>
    </xdr:to>
    <xdr:sp macro="" textlink="">
      <xdr:nvSpPr>
        <xdr:cNvPr id="2309" name="Line 69"/>
        <xdr:cNvSpPr>
          <a:spLocks noChangeShapeType="1"/>
        </xdr:cNvSpPr>
      </xdr:nvSpPr>
      <xdr:spPr bwMode="auto">
        <a:xfrm flipV="1">
          <a:off x="7307580" y="2232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</xdr:row>
      <xdr:rowOff>1546860</xdr:rowOff>
    </xdr:from>
    <xdr:to>
      <xdr:col>87</xdr:col>
      <xdr:colOff>0</xdr:colOff>
      <xdr:row>4</xdr:row>
      <xdr:rowOff>7620</xdr:rowOff>
    </xdr:to>
    <xdr:sp macro="" textlink="">
      <xdr:nvSpPr>
        <xdr:cNvPr id="2310" name="Line 67"/>
        <xdr:cNvSpPr>
          <a:spLocks noChangeShapeType="1"/>
        </xdr:cNvSpPr>
      </xdr:nvSpPr>
      <xdr:spPr bwMode="auto">
        <a:xfrm flipV="1">
          <a:off x="5791200" y="2232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</xdr:row>
      <xdr:rowOff>1562100</xdr:rowOff>
    </xdr:from>
    <xdr:to>
      <xdr:col>91</xdr:col>
      <xdr:colOff>0</xdr:colOff>
      <xdr:row>4</xdr:row>
      <xdr:rowOff>30480</xdr:rowOff>
    </xdr:to>
    <xdr:sp macro="" textlink="">
      <xdr:nvSpPr>
        <xdr:cNvPr id="2311" name="Line 69"/>
        <xdr:cNvSpPr>
          <a:spLocks noChangeShapeType="1"/>
        </xdr:cNvSpPr>
      </xdr:nvSpPr>
      <xdr:spPr bwMode="auto">
        <a:xfrm flipV="1">
          <a:off x="7307580" y="2232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</xdr:row>
      <xdr:rowOff>1546860</xdr:rowOff>
    </xdr:from>
    <xdr:to>
      <xdr:col>87</xdr:col>
      <xdr:colOff>0</xdr:colOff>
      <xdr:row>4</xdr:row>
      <xdr:rowOff>7620</xdr:rowOff>
    </xdr:to>
    <xdr:sp macro="" textlink="">
      <xdr:nvSpPr>
        <xdr:cNvPr id="2312" name="Line 67"/>
        <xdr:cNvSpPr>
          <a:spLocks noChangeShapeType="1"/>
        </xdr:cNvSpPr>
      </xdr:nvSpPr>
      <xdr:spPr bwMode="auto">
        <a:xfrm flipV="1">
          <a:off x="5791200" y="2232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</xdr:row>
      <xdr:rowOff>1562100</xdr:rowOff>
    </xdr:from>
    <xdr:to>
      <xdr:col>91</xdr:col>
      <xdr:colOff>0</xdr:colOff>
      <xdr:row>4</xdr:row>
      <xdr:rowOff>30480</xdr:rowOff>
    </xdr:to>
    <xdr:sp macro="" textlink="">
      <xdr:nvSpPr>
        <xdr:cNvPr id="2313" name="Line 69"/>
        <xdr:cNvSpPr>
          <a:spLocks noChangeShapeType="1"/>
        </xdr:cNvSpPr>
      </xdr:nvSpPr>
      <xdr:spPr bwMode="auto">
        <a:xfrm flipV="1">
          <a:off x="7307580" y="2232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</xdr:row>
      <xdr:rowOff>1546860</xdr:rowOff>
    </xdr:from>
    <xdr:to>
      <xdr:col>87</xdr:col>
      <xdr:colOff>0</xdr:colOff>
      <xdr:row>4</xdr:row>
      <xdr:rowOff>7620</xdr:rowOff>
    </xdr:to>
    <xdr:sp macro="" textlink="">
      <xdr:nvSpPr>
        <xdr:cNvPr id="2314" name="Line 67"/>
        <xdr:cNvSpPr>
          <a:spLocks noChangeShapeType="1"/>
        </xdr:cNvSpPr>
      </xdr:nvSpPr>
      <xdr:spPr bwMode="auto">
        <a:xfrm flipV="1">
          <a:off x="5791200" y="2232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</xdr:row>
      <xdr:rowOff>1562100</xdr:rowOff>
    </xdr:from>
    <xdr:to>
      <xdr:col>91</xdr:col>
      <xdr:colOff>0</xdr:colOff>
      <xdr:row>4</xdr:row>
      <xdr:rowOff>30480</xdr:rowOff>
    </xdr:to>
    <xdr:sp macro="" textlink="">
      <xdr:nvSpPr>
        <xdr:cNvPr id="2315" name="Line 69"/>
        <xdr:cNvSpPr>
          <a:spLocks noChangeShapeType="1"/>
        </xdr:cNvSpPr>
      </xdr:nvSpPr>
      <xdr:spPr bwMode="auto">
        <a:xfrm flipV="1">
          <a:off x="7307580" y="2232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</xdr:row>
      <xdr:rowOff>1546860</xdr:rowOff>
    </xdr:from>
    <xdr:to>
      <xdr:col>87</xdr:col>
      <xdr:colOff>0</xdr:colOff>
      <xdr:row>4</xdr:row>
      <xdr:rowOff>7620</xdr:rowOff>
    </xdr:to>
    <xdr:sp macro="" textlink="">
      <xdr:nvSpPr>
        <xdr:cNvPr id="2316" name="Line 67"/>
        <xdr:cNvSpPr>
          <a:spLocks noChangeShapeType="1"/>
        </xdr:cNvSpPr>
      </xdr:nvSpPr>
      <xdr:spPr bwMode="auto">
        <a:xfrm flipV="1">
          <a:off x="5791200" y="2232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</xdr:row>
      <xdr:rowOff>1562100</xdr:rowOff>
    </xdr:from>
    <xdr:to>
      <xdr:col>91</xdr:col>
      <xdr:colOff>0</xdr:colOff>
      <xdr:row>4</xdr:row>
      <xdr:rowOff>30480</xdr:rowOff>
    </xdr:to>
    <xdr:sp macro="" textlink="">
      <xdr:nvSpPr>
        <xdr:cNvPr id="2317" name="Line 69"/>
        <xdr:cNvSpPr>
          <a:spLocks noChangeShapeType="1"/>
        </xdr:cNvSpPr>
      </xdr:nvSpPr>
      <xdr:spPr bwMode="auto">
        <a:xfrm flipV="1">
          <a:off x="7307580" y="2232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</xdr:row>
      <xdr:rowOff>1546860</xdr:rowOff>
    </xdr:from>
    <xdr:to>
      <xdr:col>87</xdr:col>
      <xdr:colOff>0</xdr:colOff>
      <xdr:row>4</xdr:row>
      <xdr:rowOff>7620</xdr:rowOff>
    </xdr:to>
    <xdr:sp macro="" textlink="">
      <xdr:nvSpPr>
        <xdr:cNvPr id="2318" name="Line 67"/>
        <xdr:cNvSpPr>
          <a:spLocks noChangeShapeType="1"/>
        </xdr:cNvSpPr>
      </xdr:nvSpPr>
      <xdr:spPr bwMode="auto">
        <a:xfrm flipV="1">
          <a:off x="5791200" y="2232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</xdr:row>
      <xdr:rowOff>1562100</xdr:rowOff>
    </xdr:from>
    <xdr:to>
      <xdr:col>91</xdr:col>
      <xdr:colOff>0</xdr:colOff>
      <xdr:row>4</xdr:row>
      <xdr:rowOff>30480</xdr:rowOff>
    </xdr:to>
    <xdr:sp macro="" textlink="">
      <xdr:nvSpPr>
        <xdr:cNvPr id="2319" name="Line 69"/>
        <xdr:cNvSpPr>
          <a:spLocks noChangeShapeType="1"/>
        </xdr:cNvSpPr>
      </xdr:nvSpPr>
      <xdr:spPr bwMode="auto">
        <a:xfrm flipV="1">
          <a:off x="7307580" y="2232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4</xdr:row>
      <xdr:rowOff>1546860</xdr:rowOff>
    </xdr:from>
    <xdr:to>
      <xdr:col>87</xdr:col>
      <xdr:colOff>0</xdr:colOff>
      <xdr:row>5</xdr:row>
      <xdr:rowOff>7620</xdr:rowOff>
    </xdr:to>
    <xdr:sp macro="" textlink="">
      <xdr:nvSpPr>
        <xdr:cNvPr id="2320" name="Line 67"/>
        <xdr:cNvSpPr>
          <a:spLocks noChangeShapeType="1"/>
        </xdr:cNvSpPr>
      </xdr:nvSpPr>
      <xdr:spPr bwMode="auto">
        <a:xfrm flipV="1">
          <a:off x="5791200" y="2606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4</xdr:row>
      <xdr:rowOff>1562100</xdr:rowOff>
    </xdr:from>
    <xdr:to>
      <xdr:col>91</xdr:col>
      <xdr:colOff>0</xdr:colOff>
      <xdr:row>5</xdr:row>
      <xdr:rowOff>30480</xdr:rowOff>
    </xdr:to>
    <xdr:sp macro="" textlink="">
      <xdr:nvSpPr>
        <xdr:cNvPr id="2321" name="Line 69"/>
        <xdr:cNvSpPr>
          <a:spLocks noChangeShapeType="1"/>
        </xdr:cNvSpPr>
      </xdr:nvSpPr>
      <xdr:spPr bwMode="auto">
        <a:xfrm flipV="1">
          <a:off x="7307580" y="2606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4</xdr:row>
      <xdr:rowOff>1546860</xdr:rowOff>
    </xdr:from>
    <xdr:to>
      <xdr:col>87</xdr:col>
      <xdr:colOff>0</xdr:colOff>
      <xdr:row>5</xdr:row>
      <xdr:rowOff>7620</xdr:rowOff>
    </xdr:to>
    <xdr:sp macro="" textlink="">
      <xdr:nvSpPr>
        <xdr:cNvPr id="2322" name="Line 67"/>
        <xdr:cNvSpPr>
          <a:spLocks noChangeShapeType="1"/>
        </xdr:cNvSpPr>
      </xdr:nvSpPr>
      <xdr:spPr bwMode="auto">
        <a:xfrm flipV="1">
          <a:off x="5791200" y="2606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4</xdr:row>
      <xdr:rowOff>1562100</xdr:rowOff>
    </xdr:from>
    <xdr:to>
      <xdr:col>91</xdr:col>
      <xdr:colOff>0</xdr:colOff>
      <xdr:row>5</xdr:row>
      <xdr:rowOff>30480</xdr:rowOff>
    </xdr:to>
    <xdr:sp macro="" textlink="">
      <xdr:nvSpPr>
        <xdr:cNvPr id="2323" name="Line 69"/>
        <xdr:cNvSpPr>
          <a:spLocks noChangeShapeType="1"/>
        </xdr:cNvSpPr>
      </xdr:nvSpPr>
      <xdr:spPr bwMode="auto">
        <a:xfrm flipV="1">
          <a:off x="7307580" y="2606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4</xdr:row>
      <xdr:rowOff>1546860</xdr:rowOff>
    </xdr:from>
    <xdr:to>
      <xdr:col>87</xdr:col>
      <xdr:colOff>0</xdr:colOff>
      <xdr:row>5</xdr:row>
      <xdr:rowOff>7620</xdr:rowOff>
    </xdr:to>
    <xdr:sp macro="" textlink="">
      <xdr:nvSpPr>
        <xdr:cNvPr id="2324" name="Line 67"/>
        <xdr:cNvSpPr>
          <a:spLocks noChangeShapeType="1"/>
        </xdr:cNvSpPr>
      </xdr:nvSpPr>
      <xdr:spPr bwMode="auto">
        <a:xfrm flipV="1">
          <a:off x="5791200" y="2606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4</xdr:row>
      <xdr:rowOff>1562100</xdr:rowOff>
    </xdr:from>
    <xdr:to>
      <xdr:col>91</xdr:col>
      <xdr:colOff>0</xdr:colOff>
      <xdr:row>5</xdr:row>
      <xdr:rowOff>30480</xdr:rowOff>
    </xdr:to>
    <xdr:sp macro="" textlink="">
      <xdr:nvSpPr>
        <xdr:cNvPr id="2325" name="Line 69"/>
        <xdr:cNvSpPr>
          <a:spLocks noChangeShapeType="1"/>
        </xdr:cNvSpPr>
      </xdr:nvSpPr>
      <xdr:spPr bwMode="auto">
        <a:xfrm flipV="1">
          <a:off x="7307580" y="2606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4</xdr:row>
      <xdr:rowOff>1546860</xdr:rowOff>
    </xdr:from>
    <xdr:to>
      <xdr:col>87</xdr:col>
      <xdr:colOff>0</xdr:colOff>
      <xdr:row>5</xdr:row>
      <xdr:rowOff>7620</xdr:rowOff>
    </xdr:to>
    <xdr:sp macro="" textlink="">
      <xdr:nvSpPr>
        <xdr:cNvPr id="2326" name="Line 67"/>
        <xdr:cNvSpPr>
          <a:spLocks noChangeShapeType="1"/>
        </xdr:cNvSpPr>
      </xdr:nvSpPr>
      <xdr:spPr bwMode="auto">
        <a:xfrm flipV="1">
          <a:off x="5791200" y="2606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4</xdr:row>
      <xdr:rowOff>1562100</xdr:rowOff>
    </xdr:from>
    <xdr:to>
      <xdr:col>91</xdr:col>
      <xdr:colOff>0</xdr:colOff>
      <xdr:row>5</xdr:row>
      <xdr:rowOff>30480</xdr:rowOff>
    </xdr:to>
    <xdr:sp macro="" textlink="">
      <xdr:nvSpPr>
        <xdr:cNvPr id="2327" name="Line 69"/>
        <xdr:cNvSpPr>
          <a:spLocks noChangeShapeType="1"/>
        </xdr:cNvSpPr>
      </xdr:nvSpPr>
      <xdr:spPr bwMode="auto">
        <a:xfrm flipV="1">
          <a:off x="7307580" y="2606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4</xdr:row>
      <xdr:rowOff>1546860</xdr:rowOff>
    </xdr:from>
    <xdr:to>
      <xdr:col>87</xdr:col>
      <xdr:colOff>0</xdr:colOff>
      <xdr:row>5</xdr:row>
      <xdr:rowOff>7620</xdr:rowOff>
    </xdr:to>
    <xdr:sp macro="" textlink="">
      <xdr:nvSpPr>
        <xdr:cNvPr id="2328" name="Line 67"/>
        <xdr:cNvSpPr>
          <a:spLocks noChangeShapeType="1"/>
        </xdr:cNvSpPr>
      </xdr:nvSpPr>
      <xdr:spPr bwMode="auto">
        <a:xfrm flipV="1">
          <a:off x="5791200" y="2606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4</xdr:row>
      <xdr:rowOff>1562100</xdr:rowOff>
    </xdr:from>
    <xdr:to>
      <xdr:col>91</xdr:col>
      <xdr:colOff>0</xdr:colOff>
      <xdr:row>5</xdr:row>
      <xdr:rowOff>30480</xdr:rowOff>
    </xdr:to>
    <xdr:sp macro="" textlink="">
      <xdr:nvSpPr>
        <xdr:cNvPr id="2329" name="Line 69"/>
        <xdr:cNvSpPr>
          <a:spLocks noChangeShapeType="1"/>
        </xdr:cNvSpPr>
      </xdr:nvSpPr>
      <xdr:spPr bwMode="auto">
        <a:xfrm flipV="1">
          <a:off x="7307580" y="2606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4</xdr:row>
      <xdr:rowOff>1546860</xdr:rowOff>
    </xdr:from>
    <xdr:to>
      <xdr:col>87</xdr:col>
      <xdr:colOff>0</xdr:colOff>
      <xdr:row>5</xdr:row>
      <xdr:rowOff>7620</xdr:rowOff>
    </xdr:to>
    <xdr:sp macro="" textlink="">
      <xdr:nvSpPr>
        <xdr:cNvPr id="2330" name="Line 67"/>
        <xdr:cNvSpPr>
          <a:spLocks noChangeShapeType="1"/>
        </xdr:cNvSpPr>
      </xdr:nvSpPr>
      <xdr:spPr bwMode="auto">
        <a:xfrm flipV="1">
          <a:off x="5791200" y="2606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4</xdr:row>
      <xdr:rowOff>1562100</xdr:rowOff>
    </xdr:from>
    <xdr:to>
      <xdr:col>91</xdr:col>
      <xdr:colOff>0</xdr:colOff>
      <xdr:row>5</xdr:row>
      <xdr:rowOff>30480</xdr:rowOff>
    </xdr:to>
    <xdr:sp macro="" textlink="">
      <xdr:nvSpPr>
        <xdr:cNvPr id="2331" name="Line 69"/>
        <xdr:cNvSpPr>
          <a:spLocks noChangeShapeType="1"/>
        </xdr:cNvSpPr>
      </xdr:nvSpPr>
      <xdr:spPr bwMode="auto">
        <a:xfrm flipV="1">
          <a:off x="7307580" y="2606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4</xdr:row>
      <xdr:rowOff>1546860</xdr:rowOff>
    </xdr:from>
    <xdr:to>
      <xdr:col>87</xdr:col>
      <xdr:colOff>0</xdr:colOff>
      <xdr:row>5</xdr:row>
      <xdr:rowOff>7620</xdr:rowOff>
    </xdr:to>
    <xdr:sp macro="" textlink="">
      <xdr:nvSpPr>
        <xdr:cNvPr id="2332" name="Line 67"/>
        <xdr:cNvSpPr>
          <a:spLocks noChangeShapeType="1"/>
        </xdr:cNvSpPr>
      </xdr:nvSpPr>
      <xdr:spPr bwMode="auto">
        <a:xfrm flipV="1">
          <a:off x="5791200" y="2606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4</xdr:row>
      <xdr:rowOff>1562100</xdr:rowOff>
    </xdr:from>
    <xdr:to>
      <xdr:col>91</xdr:col>
      <xdr:colOff>0</xdr:colOff>
      <xdr:row>5</xdr:row>
      <xdr:rowOff>30480</xdr:rowOff>
    </xdr:to>
    <xdr:sp macro="" textlink="">
      <xdr:nvSpPr>
        <xdr:cNvPr id="2333" name="Line 69"/>
        <xdr:cNvSpPr>
          <a:spLocks noChangeShapeType="1"/>
        </xdr:cNvSpPr>
      </xdr:nvSpPr>
      <xdr:spPr bwMode="auto">
        <a:xfrm flipV="1">
          <a:off x="7307580" y="2606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4</xdr:row>
      <xdr:rowOff>1546860</xdr:rowOff>
    </xdr:from>
    <xdr:to>
      <xdr:col>87</xdr:col>
      <xdr:colOff>0</xdr:colOff>
      <xdr:row>5</xdr:row>
      <xdr:rowOff>7620</xdr:rowOff>
    </xdr:to>
    <xdr:sp macro="" textlink="">
      <xdr:nvSpPr>
        <xdr:cNvPr id="2334" name="Line 67"/>
        <xdr:cNvSpPr>
          <a:spLocks noChangeShapeType="1"/>
        </xdr:cNvSpPr>
      </xdr:nvSpPr>
      <xdr:spPr bwMode="auto">
        <a:xfrm flipV="1">
          <a:off x="5791200" y="2606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4</xdr:row>
      <xdr:rowOff>1562100</xdr:rowOff>
    </xdr:from>
    <xdr:to>
      <xdr:col>91</xdr:col>
      <xdr:colOff>0</xdr:colOff>
      <xdr:row>5</xdr:row>
      <xdr:rowOff>30480</xdr:rowOff>
    </xdr:to>
    <xdr:sp macro="" textlink="">
      <xdr:nvSpPr>
        <xdr:cNvPr id="2335" name="Line 69"/>
        <xdr:cNvSpPr>
          <a:spLocks noChangeShapeType="1"/>
        </xdr:cNvSpPr>
      </xdr:nvSpPr>
      <xdr:spPr bwMode="auto">
        <a:xfrm flipV="1">
          <a:off x="7307580" y="2606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4</xdr:row>
      <xdr:rowOff>1546860</xdr:rowOff>
    </xdr:from>
    <xdr:to>
      <xdr:col>87</xdr:col>
      <xdr:colOff>0</xdr:colOff>
      <xdr:row>5</xdr:row>
      <xdr:rowOff>7620</xdr:rowOff>
    </xdr:to>
    <xdr:sp macro="" textlink="">
      <xdr:nvSpPr>
        <xdr:cNvPr id="2336" name="Line 67"/>
        <xdr:cNvSpPr>
          <a:spLocks noChangeShapeType="1"/>
        </xdr:cNvSpPr>
      </xdr:nvSpPr>
      <xdr:spPr bwMode="auto">
        <a:xfrm flipV="1">
          <a:off x="5791200" y="2606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4</xdr:row>
      <xdr:rowOff>1562100</xdr:rowOff>
    </xdr:from>
    <xdr:to>
      <xdr:col>91</xdr:col>
      <xdr:colOff>0</xdr:colOff>
      <xdr:row>5</xdr:row>
      <xdr:rowOff>30480</xdr:rowOff>
    </xdr:to>
    <xdr:sp macro="" textlink="">
      <xdr:nvSpPr>
        <xdr:cNvPr id="2337" name="Line 69"/>
        <xdr:cNvSpPr>
          <a:spLocks noChangeShapeType="1"/>
        </xdr:cNvSpPr>
      </xdr:nvSpPr>
      <xdr:spPr bwMode="auto">
        <a:xfrm flipV="1">
          <a:off x="7307580" y="2606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4</xdr:row>
      <xdr:rowOff>1546860</xdr:rowOff>
    </xdr:from>
    <xdr:to>
      <xdr:col>87</xdr:col>
      <xdr:colOff>0</xdr:colOff>
      <xdr:row>5</xdr:row>
      <xdr:rowOff>7620</xdr:rowOff>
    </xdr:to>
    <xdr:sp macro="" textlink="">
      <xdr:nvSpPr>
        <xdr:cNvPr id="2338" name="Line 67"/>
        <xdr:cNvSpPr>
          <a:spLocks noChangeShapeType="1"/>
        </xdr:cNvSpPr>
      </xdr:nvSpPr>
      <xdr:spPr bwMode="auto">
        <a:xfrm flipV="1">
          <a:off x="5791200" y="2606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4</xdr:row>
      <xdr:rowOff>1562100</xdr:rowOff>
    </xdr:from>
    <xdr:to>
      <xdr:col>91</xdr:col>
      <xdr:colOff>0</xdr:colOff>
      <xdr:row>5</xdr:row>
      <xdr:rowOff>30480</xdr:rowOff>
    </xdr:to>
    <xdr:sp macro="" textlink="">
      <xdr:nvSpPr>
        <xdr:cNvPr id="2339" name="Line 69"/>
        <xdr:cNvSpPr>
          <a:spLocks noChangeShapeType="1"/>
        </xdr:cNvSpPr>
      </xdr:nvSpPr>
      <xdr:spPr bwMode="auto">
        <a:xfrm flipV="1">
          <a:off x="7307580" y="2606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4</xdr:row>
      <xdr:rowOff>1546860</xdr:rowOff>
    </xdr:from>
    <xdr:to>
      <xdr:col>87</xdr:col>
      <xdr:colOff>0</xdr:colOff>
      <xdr:row>5</xdr:row>
      <xdr:rowOff>7620</xdr:rowOff>
    </xdr:to>
    <xdr:sp macro="" textlink="">
      <xdr:nvSpPr>
        <xdr:cNvPr id="2340" name="Line 67"/>
        <xdr:cNvSpPr>
          <a:spLocks noChangeShapeType="1"/>
        </xdr:cNvSpPr>
      </xdr:nvSpPr>
      <xdr:spPr bwMode="auto">
        <a:xfrm flipV="1">
          <a:off x="5791200" y="2606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4</xdr:row>
      <xdr:rowOff>1562100</xdr:rowOff>
    </xdr:from>
    <xdr:to>
      <xdr:col>91</xdr:col>
      <xdr:colOff>0</xdr:colOff>
      <xdr:row>5</xdr:row>
      <xdr:rowOff>30480</xdr:rowOff>
    </xdr:to>
    <xdr:sp macro="" textlink="">
      <xdr:nvSpPr>
        <xdr:cNvPr id="2341" name="Line 69"/>
        <xdr:cNvSpPr>
          <a:spLocks noChangeShapeType="1"/>
        </xdr:cNvSpPr>
      </xdr:nvSpPr>
      <xdr:spPr bwMode="auto">
        <a:xfrm flipV="1">
          <a:off x="7307580" y="2606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4</xdr:row>
      <xdr:rowOff>1546860</xdr:rowOff>
    </xdr:from>
    <xdr:to>
      <xdr:col>87</xdr:col>
      <xdr:colOff>0</xdr:colOff>
      <xdr:row>5</xdr:row>
      <xdr:rowOff>7620</xdr:rowOff>
    </xdr:to>
    <xdr:sp macro="" textlink="">
      <xdr:nvSpPr>
        <xdr:cNvPr id="2342" name="Line 67"/>
        <xdr:cNvSpPr>
          <a:spLocks noChangeShapeType="1"/>
        </xdr:cNvSpPr>
      </xdr:nvSpPr>
      <xdr:spPr bwMode="auto">
        <a:xfrm flipV="1">
          <a:off x="5791200" y="2606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4</xdr:row>
      <xdr:rowOff>1562100</xdr:rowOff>
    </xdr:from>
    <xdr:to>
      <xdr:col>91</xdr:col>
      <xdr:colOff>0</xdr:colOff>
      <xdr:row>5</xdr:row>
      <xdr:rowOff>30480</xdr:rowOff>
    </xdr:to>
    <xdr:sp macro="" textlink="">
      <xdr:nvSpPr>
        <xdr:cNvPr id="2343" name="Line 69"/>
        <xdr:cNvSpPr>
          <a:spLocks noChangeShapeType="1"/>
        </xdr:cNvSpPr>
      </xdr:nvSpPr>
      <xdr:spPr bwMode="auto">
        <a:xfrm flipV="1">
          <a:off x="7307580" y="2606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4</xdr:row>
      <xdr:rowOff>1546860</xdr:rowOff>
    </xdr:from>
    <xdr:to>
      <xdr:col>87</xdr:col>
      <xdr:colOff>0</xdr:colOff>
      <xdr:row>5</xdr:row>
      <xdr:rowOff>7620</xdr:rowOff>
    </xdr:to>
    <xdr:sp macro="" textlink="">
      <xdr:nvSpPr>
        <xdr:cNvPr id="2344" name="Line 67"/>
        <xdr:cNvSpPr>
          <a:spLocks noChangeShapeType="1"/>
        </xdr:cNvSpPr>
      </xdr:nvSpPr>
      <xdr:spPr bwMode="auto">
        <a:xfrm flipV="1">
          <a:off x="5791200" y="2606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4</xdr:row>
      <xdr:rowOff>1562100</xdr:rowOff>
    </xdr:from>
    <xdr:to>
      <xdr:col>91</xdr:col>
      <xdr:colOff>0</xdr:colOff>
      <xdr:row>5</xdr:row>
      <xdr:rowOff>30480</xdr:rowOff>
    </xdr:to>
    <xdr:sp macro="" textlink="">
      <xdr:nvSpPr>
        <xdr:cNvPr id="2345" name="Line 69"/>
        <xdr:cNvSpPr>
          <a:spLocks noChangeShapeType="1"/>
        </xdr:cNvSpPr>
      </xdr:nvSpPr>
      <xdr:spPr bwMode="auto">
        <a:xfrm flipV="1">
          <a:off x="7307580" y="2606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4</xdr:row>
      <xdr:rowOff>1546860</xdr:rowOff>
    </xdr:from>
    <xdr:to>
      <xdr:col>87</xdr:col>
      <xdr:colOff>0</xdr:colOff>
      <xdr:row>5</xdr:row>
      <xdr:rowOff>7620</xdr:rowOff>
    </xdr:to>
    <xdr:sp macro="" textlink="">
      <xdr:nvSpPr>
        <xdr:cNvPr id="2346" name="Line 67"/>
        <xdr:cNvSpPr>
          <a:spLocks noChangeShapeType="1"/>
        </xdr:cNvSpPr>
      </xdr:nvSpPr>
      <xdr:spPr bwMode="auto">
        <a:xfrm flipV="1">
          <a:off x="5791200" y="2606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4</xdr:row>
      <xdr:rowOff>1562100</xdr:rowOff>
    </xdr:from>
    <xdr:to>
      <xdr:col>91</xdr:col>
      <xdr:colOff>0</xdr:colOff>
      <xdr:row>5</xdr:row>
      <xdr:rowOff>30480</xdr:rowOff>
    </xdr:to>
    <xdr:sp macro="" textlink="">
      <xdr:nvSpPr>
        <xdr:cNvPr id="2347" name="Line 69"/>
        <xdr:cNvSpPr>
          <a:spLocks noChangeShapeType="1"/>
        </xdr:cNvSpPr>
      </xdr:nvSpPr>
      <xdr:spPr bwMode="auto">
        <a:xfrm flipV="1">
          <a:off x="7307580" y="2606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4</xdr:row>
      <xdr:rowOff>1546860</xdr:rowOff>
    </xdr:from>
    <xdr:to>
      <xdr:col>87</xdr:col>
      <xdr:colOff>0</xdr:colOff>
      <xdr:row>5</xdr:row>
      <xdr:rowOff>7620</xdr:rowOff>
    </xdr:to>
    <xdr:sp macro="" textlink="">
      <xdr:nvSpPr>
        <xdr:cNvPr id="2348" name="Line 67"/>
        <xdr:cNvSpPr>
          <a:spLocks noChangeShapeType="1"/>
        </xdr:cNvSpPr>
      </xdr:nvSpPr>
      <xdr:spPr bwMode="auto">
        <a:xfrm flipV="1">
          <a:off x="5791200" y="2606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4</xdr:row>
      <xdr:rowOff>1562100</xdr:rowOff>
    </xdr:from>
    <xdr:to>
      <xdr:col>91</xdr:col>
      <xdr:colOff>0</xdr:colOff>
      <xdr:row>5</xdr:row>
      <xdr:rowOff>30480</xdr:rowOff>
    </xdr:to>
    <xdr:sp macro="" textlink="">
      <xdr:nvSpPr>
        <xdr:cNvPr id="2349" name="Line 69"/>
        <xdr:cNvSpPr>
          <a:spLocks noChangeShapeType="1"/>
        </xdr:cNvSpPr>
      </xdr:nvSpPr>
      <xdr:spPr bwMode="auto">
        <a:xfrm flipV="1">
          <a:off x="7307580" y="2606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4</xdr:row>
      <xdr:rowOff>1546860</xdr:rowOff>
    </xdr:from>
    <xdr:to>
      <xdr:col>87</xdr:col>
      <xdr:colOff>0</xdr:colOff>
      <xdr:row>5</xdr:row>
      <xdr:rowOff>7620</xdr:rowOff>
    </xdr:to>
    <xdr:sp macro="" textlink="">
      <xdr:nvSpPr>
        <xdr:cNvPr id="2350" name="Line 67"/>
        <xdr:cNvSpPr>
          <a:spLocks noChangeShapeType="1"/>
        </xdr:cNvSpPr>
      </xdr:nvSpPr>
      <xdr:spPr bwMode="auto">
        <a:xfrm flipV="1">
          <a:off x="5791200" y="2606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4</xdr:row>
      <xdr:rowOff>1562100</xdr:rowOff>
    </xdr:from>
    <xdr:to>
      <xdr:col>91</xdr:col>
      <xdr:colOff>0</xdr:colOff>
      <xdr:row>5</xdr:row>
      <xdr:rowOff>30480</xdr:rowOff>
    </xdr:to>
    <xdr:sp macro="" textlink="">
      <xdr:nvSpPr>
        <xdr:cNvPr id="2351" name="Line 69"/>
        <xdr:cNvSpPr>
          <a:spLocks noChangeShapeType="1"/>
        </xdr:cNvSpPr>
      </xdr:nvSpPr>
      <xdr:spPr bwMode="auto">
        <a:xfrm flipV="1">
          <a:off x="7307580" y="2606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4</xdr:row>
      <xdr:rowOff>1546860</xdr:rowOff>
    </xdr:from>
    <xdr:to>
      <xdr:col>87</xdr:col>
      <xdr:colOff>0</xdr:colOff>
      <xdr:row>5</xdr:row>
      <xdr:rowOff>7620</xdr:rowOff>
    </xdr:to>
    <xdr:sp macro="" textlink="">
      <xdr:nvSpPr>
        <xdr:cNvPr id="2352" name="Line 67"/>
        <xdr:cNvSpPr>
          <a:spLocks noChangeShapeType="1"/>
        </xdr:cNvSpPr>
      </xdr:nvSpPr>
      <xdr:spPr bwMode="auto">
        <a:xfrm flipV="1">
          <a:off x="5791200" y="2606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4</xdr:row>
      <xdr:rowOff>1562100</xdr:rowOff>
    </xdr:from>
    <xdr:to>
      <xdr:col>91</xdr:col>
      <xdr:colOff>0</xdr:colOff>
      <xdr:row>5</xdr:row>
      <xdr:rowOff>30480</xdr:rowOff>
    </xdr:to>
    <xdr:sp macro="" textlink="">
      <xdr:nvSpPr>
        <xdr:cNvPr id="2353" name="Line 69"/>
        <xdr:cNvSpPr>
          <a:spLocks noChangeShapeType="1"/>
        </xdr:cNvSpPr>
      </xdr:nvSpPr>
      <xdr:spPr bwMode="auto">
        <a:xfrm flipV="1">
          <a:off x="7307580" y="2606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4</xdr:row>
      <xdr:rowOff>1546860</xdr:rowOff>
    </xdr:from>
    <xdr:to>
      <xdr:col>87</xdr:col>
      <xdr:colOff>0</xdr:colOff>
      <xdr:row>5</xdr:row>
      <xdr:rowOff>7620</xdr:rowOff>
    </xdr:to>
    <xdr:sp macro="" textlink="">
      <xdr:nvSpPr>
        <xdr:cNvPr id="2354" name="Line 67"/>
        <xdr:cNvSpPr>
          <a:spLocks noChangeShapeType="1"/>
        </xdr:cNvSpPr>
      </xdr:nvSpPr>
      <xdr:spPr bwMode="auto">
        <a:xfrm flipV="1">
          <a:off x="5791200" y="2606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4</xdr:row>
      <xdr:rowOff>1562100</xdr:rowOff>
    </xdr:from>
    <xdr:to>
      <xdr:col>91</xdr:col>
      <xdr:colOff>0</xdr:colOff>
      <xdr:row>5</xdr:row>
      <xdr:rowOff>30480</xdr:rowOff>
    </xdr:to>
    <xdr:sp macro="" textlink="">
      <xdr:nvSpPr>
        <xdr:cNvPr id="2355" name="Line 69"/>
        <xdr:cNvSpPr>
          <a:spLocks noChangeShapeType="1"/>
        </xdr:cNvSpPr>
      </xdr:nvSpPr>
      <xdr:spPr bwMode="auto">
        <a:xfrm flipV="1">
          <a:off x="7307580" y="2606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4</xdr:row>
      <xdr:rowOff>1546860</xdr:rowOff>
    </xdr:from>
    <xdr:to>
      <xdr:col>87</xdr:col>
      <xdr:colOff>0</xdr:colOff>
      <xdr:row>5</xdr:row>
      <xdr:rowOff>7620</xdr:rowOff>
    </xdr:to>
    <xdr:sp macro="" textlink="">
      <xdr:nvSpPr>
        <xdr:cNvPr id="2356" name="Line 67"/>
        <xdr:cNvSpPr>
          <a:spLocks noChangeShapeType="1"/>
        </xdr:cNvSpPr>
      </xdr:nvSpPr>
      <xdr:spPr bwMode="auto">
        <a:xfrm flipV="1">
          <a:off x="5791200" y="2606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4</xdr:row>
      <xdr:rowOff>1562100</xdr:rowOff>
    </xdr:from>
    <xdr:to>
      <xdr:col>91</xdr:col>
      <xdr:colOff>0</xdr:colOff>
      <xdr:row>5</xdr:row>
      <xdr:rowOff>30480</xdr:rowOff>
    </xdr:to>
    <xdr:sp macro="" textlink="">
      <xdr:nvSpPr>
        <xdr:cNvPr id="2357" name="Line 69"/>
        <xdr:cNvSpPr>
          <a:spLocks noChangeShapeType="1"/>
        </xdr:cNvSpPr>
      </xdr:nvSpPr>
      <xdr:spPr bwMode="auto">
        <a:xfrm flipV="1">
          <a:off x="7307580" y="2606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4</xdr:row>
      <xdr:rowOff>1546860</xdr:rowOff>
    </xdr:from>
    <xdr:to>
      <xdr:col>87</xdr:col>
      <xdr:colOff>0</xdr:colOff>
      <xdr:row>5</xdr:row>
      <xdr:rowOff>7620</xdr:rowOff>
    </xdr:to>
    <xdr:sp macro="" textlink="">
      <xdr:nvSpPr>
        <xdr:cNvPr id="2358" name="Line 67"/>
        <xdr:cNvSpPr>
          <a:spLocks noChangeShapeType="1"/>
        </xdr:cNvSpPr>
      </xdr:nvSpPr>
      <xdr:spPr bwMode="auto">
        <a:xfrm flipV="1">
          <a:off x="5791200" y="2606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4</xdr:row>
      <xdr:rowOff>1562100</xdr:rowOff>
    </xdr:from>
    <xdr:to>
      <xdr:col>91</xdr:col>
      <xdr:colOff>0</xdr:colOff>
      <xdr:row>5</xdr:row>
      <xdr:rowOff>30480</xdr:rowOff>
    </xdr:to>
    <xdr:sp macro="" textlink="">
      <xdr:nvSpPr>
        <xdr:cNvPr id="2359" name="Line 69"/>
        <xdr:cNvSpPr>
          <a:spLocks noChangeShapeType="1"/>
        </xdr:cNvSpPr>
      </xdr:nvSpPr>
      <xdr:spPr bwMode="auto">
        <a:xfrm flipV="1">
          <a:off x="7307580" y="2606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4</xdr:row>
      <xdr:rowOff>1546860</xdr:rowOff>
    </xdr:from>
    <xdr:to>
      <xdr:col>87</xdr:col>
      <xdr:colOff>0</xdr:colOff>
      <xdr:row>5</xdr:row>
      <xdr:rowOff>7620</xdr:rowOff>
    </xdr:to>
    <xdr:sp macro="" textlink="">
      <xdr:nvSpPr>
        <xdr:cNvPr id="2360" name="Line 67"/>
        <xdr:cNvSpPr>
          <a:spLocks noChangeShapeType="1"/>
        </xdr:cNvSpPr>
      </xdr:nvSpPr>
      <xdr:spPr bwMode="auto">
        <a:xfrm flipV="1">
          <a:off x="5791200" y="2606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4</xdr:row>
      <xdr:rowOff>1562100</xdr:rowOff>
    </xdr:from>
    <xdr:to>
      <xdr:col>91</xdr:col>
      <xdr:colOff>0</xdr:colOff>
      <xdr:row>5</xdr:row>
      <xdr:rowOff>30480</xdr:rowOff>
    </xdr:to>
    <xdr:sp macro="" textlink="">
      <xdr:nvSpPr>
        <xdr:cNvPr id="2361" name="Line 69"/>
        <xdr:cNvSpPr>
          <a:spLocks noChangeShapeType="1"/>
        </xdr:cNvSpPr>
      </xdr:nvSpPr>
      <xdr:spPr bwMode="auto">
        <a:xfrm flipV="1">
          <a:off x="7307580" y="2606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4</xdr:row>
      <xdr:rowOff>1546860</xdr:rowOff>
    </xdr:from>
    <xdr:to>
      <xdr:col>87</xdr:col>
      <xdr:colOff>0</xdr:colOff>
      <xdr:row>5</xdr:row>
      <xdr:rowOff>7620</xdr:rowOff>
    </xdr:to>
    <xdr:sp macro="" textlink="">
      <xdr:nvSpPr>
        <xdr:cNvPr id="2362" name="Line 67"/>
        <xdr:cNvSpPr>
          <a:spLocks noChangeShapeType="1"/>
        </xdr:cNvSpPr>
      </xdr:nvSpPr>
      <xdr:spPr bwMode="auto">
        <a:xfrm flipV="1">
          <a:off x="5791200" y="2606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4</xdr:row>
      <xdr:rowOff>1562100</xdr:rowOff>
    </xdr:from>
    <xdr:to>
      <xdr:col>91</xdr:col>
      <xdr:colOff>0</xdr:colOff>
      <xdr:row>5</xdr:row>
      <xdr:rowOff>30480</xdr:rowOff>
    </xdr:to>
    <xdr:sp macro="" textlink="">
      <xdr:nvSpPr>
        <xdr:cNvPr id="2363" name="Line 69"/>
        <xdr:cNvSpPr>
          <a:spLocks noChangeShapeType="1"/>
        </xdr:cNvSpPr>
      </xdr:nvSpPr>
      <xdr:spPr bwMode="auto">
        <a:xfrm flipV="1">
          <a:off x="7307580" y="2606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4</xdr:row>
      <xdr:rowOff>1546860</xdr:rowOff>
    </xdr:from>
    <xdr:to>
      <xdr:col>87</xdr:col>
      <xdr:colOff>0</xdr:colOff>
      <xdr:row>5</xdr:row>
      <xdr:rowOff>7620</xdr:rowOff>
    </xdr:to>
    <xdr:sp macro="" textlink="">
      <xdr:nvSpPr>
        <xdr:cNvPr id="2364" name="Line 67"/>
        <xdr:cNvSpPr>
          <a:spLocks noChangeShapeType="1"/>
        </xdr:cNvSpPr>
      </xdr:nvSpPr>
      <xdr:spPr bwMode="auto">
        <a:xfrm flipV="1">
          <a:off x="5791200" y="2606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4</xdr:row>
      <xdr:rowOff>1562100</xdr:rowOff>
    </xdr:from>
    <xdr:to>
      <xdr:col>91</xdr:col>
      <xdr:colOff>0</xdr:colOff>
      <xdr:row>5</xdr:row>
      <xdr:rowOff>30480</xdr:rowOff>
    </xdr:to>
    <xdr:sp macro="" textlink="">
      <xdr:nvSpPr>
        <xdr:cNvPr id="2365" name="Line 69"/>
        <xdr:cNvSpPr>
          <a:spLocks noChangeShapeType="1"/>
        </xdr:cNvSpPr>
      </xdr:nvSpPr>
      <xdr:spPr bwMode="auto">
        <a:xfrm flipV="1">
          <a:off x="7307580" y="2606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4</xdr:row>
      <xdr:rowOff>1546860</xdr:rowOff>
    </xdr:from>
    <xdr:to>
      <xdr:col>87</xdr:col>
      <xdr:colOff>0</xdr:colOff>
      <xdr:row>5</xdr:row>
      <xdr:rowOff>7620</xdr:rowOff>
    </xdr:to>
    <xdr:sp macro="" textlink="">
      <xdr:nvSpPr>
        <xdr:cNvPr id="2366" name="Line 67"/>
        <xdr:cNvSpPr>
          <a:spLocks noChangeShapeType="1"/>
        </xdr:cNvSpPr>
      </xdr:nvSpPr>
      <xdr:spPr bwMode="auto">
        <a:xfrm flipV="1">
          <a:off x="5791200" y="2606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4</xdr:row>
      <xdr:rowOff>1562100</xdr:rowOff>
    </xdr:from>
    <xdr:to>
      <xdr:col>91</xdr:col>
      <xdr:colOff>0</xdr:colOff>
      <xdr:row>5</xdr:row>
      <xdr:rowOff>30480</xdr:rowOff>
    </xdr:to>
    <xdr:sp macro="" textlink="">
      <xdr:nvSpPr>
        <xdr:cNvPr id="2367" name="Line 69"/>
        <xdr:cNvSpPr>
          <a:spLocks noChangeShapeType="1"/>
        </xdr:cNvSpPr>
      </xdr:nvSpPr>
      <xdr:spPr bwMode="auto">
        <a:xfrm flipV="1">
          <a:off x="7307580" y="2606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5</xdr:row>
      <xdr:rowOff>1546860</xdr:rowOff>
    </xdr:from>
    <xdr:to>
      <xdr:col>87</xdr:col>
      <xdr:colOff>0</xdr:colOff>
      <xdr:row>6</xdr:row>
      <xdr:rowOff>7620</xdr:rowOff>
    </xdr:to>
    <xdr:sp macro="" textlink="">
      <xdr:nvSpPr>
        <xdr:cNvPr id="2368" name="Line 67"/>
        <xdr:cNvSpPr>
          <a:spLocks noChangeShapeType="1"/>
        </xdr:cNvSpPr>
      </xdr:nvSpPr>
      <xdr:spPr bwMode="auto">
        <a:xfrm flipV="1">
          <a:off x="5791200" y="29794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5</xdr:row>
      <xdr:rowOff>1562100</xdr:rowOff>
    </xdr:from>
    <xdr:to>
      <xdr:col>91</xdr:col>
      <xdr:colOff>0</xdr:colOff>
      <xdr:row>6</xdr:row>
      <xdr:rowOff>30480</xdr:rowOff>
    </xdr:to>
    <xdr:sp macro="" textlink="">
      <xdr:nvSpPr>
        <xdr:cNvPr id="2369" name="Line 69"/>
        <xdr:cNvSpPr>
          <a:spLocks noChangeShapeType="1"/>
        </xdr:cNvSpPr>
      </xdr:nvSpPr>
      <xdr:spPr bwMode="auto">
        <a:xfrm flipV="1">
          <a:off x="7307580" y="29794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5</xdr:row>
      <xdr:rowOff>1546860</xdr:rowOff>
    </xdr:from>
    <xdr:to>
      <xdr:col>87</xdr:col>
      <xdr:colOff>0</xdr:colOff>
      <xdr:row>6</xdr:row>
      <xdr:rowOff>7620</xdr:rowOff>
    </xdr:to>
    <xdr:sp macro="" textlink="">
      <xdr:nvSpPr>
        <xdr:cNvPr id="2370" name="Line 67"/>
        <xdr:cNvSpPr>
          <a:spLocks noChangeShapeType="1"/>
        </xdr:cNvSpPr>
      </xdr:nvSpPr>
      <xdr:spPr bwMode="auto">
        <a:xfrm flipV="1">
          <a:off x="5791200" y="29794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5</xdr:row>
      <xdr:rowOff>1562100</xdr:rowOff>
    </xdr:from>
    <xdr:to>
      <xdr:col>91</xdr:col>
      <xdr:colOff>0</xdr:colOff>
      <xdr:row>6</xdr:row>
      <xdr:rowOff>30480</xdr:rowOff>
    </xdr:to>
    <xdr:sp macro="" textlink="">
      <xdr:nvSpPr>
        <xdr:cNvPr id="2371" name="Line 69"/>
        <xdr:cNvSpPr>
          <a:spLocks noChangeShapeType="1"/>
        </xdr:cNvSpPr>
      </xdr:nvSpPr>
      <xdr:spPr bwMode="auto">
        <a:xfrm flipV="1">
          <a:off x="7307580" y="29794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5</xdr:row>
      <xdr:rowOff>1546860</xdr:rowOff>
    </xdr:from>
    <xdr:to>
      <xdr:col>87</xdr:col>
      <xdr:colOff>0</xdr:colOff>
      <xdr:row>6</xdr:row>
      <xdr:rowOff>7620</xdr:rowOff>
    </xdr:to>
    <xdr:sp macro="" textlink="">
      <xdr:nvSpPr>
        <xdr:cNvPr id="2372" name="Line 67"/>
        <xdr:cNvSpPr>
          <a:spLocks noChangeShapeType="1"/>
        </xdr:cNvSpPr>
      </xdr:nvSpPr>
      <xdr:spPr bwMode="auto">
        <a:xfrm flipV="1">
          <a:off x="5791200" y="29794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5</xdr:row>
      <xdr:rowOff>1562100</xdr:rowOff>
    </xdr:from>
    <xdr:to>
      <xdr:col>91</xdr:col>
      <xdr:colOff>0</xdr:colOff>
      <xdr:row>6</xdr:row>
      <xdr:rowOff>30480</xdr:rowOff>
    </xdr:to>
    <xdr:sp macro="" textlink="">
      <xdr:nvSpPr>
        <xdr:cNvPr id="2373" name="Line 69"/>
        <xdr:cNvSpPr>
          <a:spLocks noChangeShapeType="1"/>
        </xdr:cNvSpPr>
      </xdr:nvSpPr>
      <xdr:spPr bwMode="auto">
        <a:xfrm flipV="1">
          <a:off x="7307580" y="29794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5</xdr:row>
      <xdr:rowOff>1546860</xdr:rowOff>
    </xdr:from>
    <xdr:to>
      <xdr:col>87</xdr:col>
      <xdr:colOff>0</xdr:colOff>
      <xdr:row>6</xdr:row>
      <xdr:rowOff>7620</xdr:rowOff>
    </xdr:to>
    <xdr:sp macro="" textlink="">
      <xdr:nvSpPr>
        <xdr:cNvPr id="2374" name="Line 67"/>
        <xdr:cNvSpPr>
          <a:spLocks noChangeShapeType="1"/>
        </xdr:cNvSpPr>
      </xdr:nvSpPr>
      <xdr:spPr bwMode="auto">
        <a:xfrm flipV="1">
          <a:off x="5791200" y="29794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5</xdr:row>
      <xdr:rowOff>1562100</xdr:rowOff>
    </xdr:from>
    <xdr:to>
      <xdr:col>91</xdr:col>
      <xdr:colOff>0</xdr:colOff>
      <xdr:row>6</xdr:row>
      <xdr:rowOff>30480</xdr:rowOff>
    </xdr:to>
    <xdr:sp macro="" textlink="">
      <xdr:nvSpPr>
        <xdr:cNvPr id="2375" name="Line 69"/>
        <xdr:cNvSpPr>
          <a:spLocks noChangeShapeType="1"/>
        </xdr:cNvSpPr>
      </xdr:nvSpPr>
      <xdr:spPr bwMode="auto">
        <a:xfrm flipV="1">
          <a:off x="7307580" y="29794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5</xdr:row>
      <xdr:rowOff>1546860</xdr:rowOff>
    </xdr:from>
    <xdr:to>
      <xdr:col>87</xdr:col>
      <xdr:colOff>0</xdr:colOff>
      <xdr:row>6</xdr:row>
      <xdr:rowOff>7620</xdr:rowOff>
    </xdr:to>
    <xdr:sp macro="" textlink="">
      <xdr:nvSpPr>
        <xdr:cNvPr id="2376" name="Line 67"/>
        <xdr:cNvSpPr>
          <a:spLocks noChangeShapeType="1"/>
        </xdr:cNvSpPr>
      </xdr:nvSpPr>
      <xdr:spPr bwMode="auto">
        <a:xfrm flipV="1">
          <a:off x="5791200" y="29794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5</xdr:row>
      <xdr:rowOff>1562100</xdr:rowOff>
    </xdr:from>
    <xdr:to>
      <xdr:col>91</xdr:col>
      <xdr:colOff>0</xdr:colOff>
      <xdr:row>6</xdr:row>
      <xdr:rowOff>30480</xdr:rowOff>
    </xdr:to>
    <xdr:sp macro="" textlink="">
      <xdr:nvSpPr>
        <xdr:cNvPr id="2377" name="Line 69"/>
        <xdr:cNvSpPr>
          <a:spLocks noChangeShapeType="1"/>
        </xdr:cNvSpPr>
      </xdr:nvSpPr>
      <xdr:spPr bwMode="auto">
        <a:xfrm flipV="1">
          <a:off x="7307580" y="29794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5</xdr:row>
      <xdr:rowOff>1546860</xdr:rowOff>
    </xdr:from>
    <xdr:to>
      <xdr:col>87</xdr:col>
      <xdr:colOff>0</xdr:colOff>
      <xdr:row>6</xdr:row>
      <xdr:rowOff>7620</xdr:rowOff>
    </xdr:to>
    <xdr:sp macro="" textlink="">
      <xdr:nvSpPr>
        <xdr:cNvPr id="2378" name="Line 67"/>
        <xdr:cNvSpPr>
          <a:spLocks noChangeShapeType="1"/>
        </xdr:cNvSpPr>
      </xdr:nvSpPr>
      <xdr:spPr bwMode="auto">
        <a:xfrm flipV="1">
          <a:off x="5791200" y="29794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5</xdr:row>
      <xdr:rowOff>1562100</xdr:rowOff>
    </xdr:from>
    <xdr:to>
      <xdr:col>91</xdr:col>
      <xdr:colOff>0</xdr:colOff>
      <xdr:row>6</xdr:row>
      <xdr:rowOff>30480</xdr:rowOff>
    </xdr:to>
    <xdr:sp macro="" textlink="">
      <xdr:nvSpPr>
        <xdr:cNvPr id="2379" name="Line 69"/>
        <xdr:cNvSpPr>
          <a:spLocks noChangeShapeType="1"/>
        </xdr:cNvSpPr>
      </xdr:nvSpPr>
      <xdr:spPr bwMode="auto">
        <a:xfrm flipV="1">
          <a:off x="7307580" y="29794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5</xdr:row>
      <xdr:rowOff>1546860</xdr:rowOff>
    </xdr:from>
    <xdr:to>
      <xdr:col>87</xdr:col>
      <xdr:colOff>0</xdr:colOff>
      <xdr:row>6</xdr:row>
      <xdr:rowOff>7620</xdr:rowOff>
    </xdr:to>
    <xdr:sp macro="" textlink="">
      <xdr:nvSpPr>
        <xdr:cNvPr id="2380" name="Line 67"/>
        <xdr:cNvSpPr>
          <a:spLocks noChangeShapeType="1"/>
        </xdr:cNvSpPr>
      </xdr:nvSpPr>
      <xdr:spPr bwMode="auto">
        <a:xfrm flipV="1">
          <a:off x="5791200" y="29794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5</xdr:row>
      <xdr:rowOff>1562100</xdr:rowOff>
    </xdr:from>
    <xdr:to>
      <xdr:col>91</xdr:col>
      <xdr:colOff>0</xdr:colOff>
      <xdr:row>6</xdr:row>
      <xdr:rowOff>30480</xdr:rowOff>
    </xdr:to>
    <xdr:sp macro="" textlink="">
      <xdr:nvSpPr>
        <xdr:cNvPr id="2381" name="Line 69"/>
        <xdr:cNvSpPr>
          <a:spLocks noChangeShapeType="1"/>
        </xdr:cNvSpPr>
      </xdr:nvSpPr>
      <xdr:spPr bwMode="auto">
        <a:xfrm flipV="1">
          <a:off x="7307580" y="29794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5</xdr:row>
      <xdr:rowOff>1546860</xdr:rowOff>
    </xdr:from>
    <xdr:to>
      <xdr:col>87</xdr:col>
      <xdr:colOff>0</xdr:colOff>
      <xdr:row>6</xdr:row>
      <xdr:rowOff>7620</xdr:rowOff>
    </xdr:to>
    <xdr:sp macro="" textlink="">
      <xdr:nvSpPr>
        <xdr:cNvPr id="2382" name="Line 67"/>
        <xdr:cNvSpPr>
          <a:spLocks noChangeShapeType="1"/>
        </xdr:cNvSpPr>
      </xdr:nvSpPr>
      <xdr:spPr bwMode="auto">
        <a:xfrm flipV="1">
          <a:off x="5791200" y="29794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5</xdr:row>
      <xdr:rowOff>1562100</xdr:rowOff>
    </xdr:from>
    <xdr:to>
      <xdr:col>91</xdr:col>
      <xdr:colOff>0</xdr:colOff>
      <xdr:row>6</xdr:row>
      <xdr:rowOff>30480</xdr:rowOff>
    </xdr:to>
    <xdr:sp macro="" textlink="">
      <xdr:nvSpPr>
        <xdr:cNvPr id="2383" name="Line 69"/>
        <xdr:cNvSpPr>
          <a:spLocks noChangeShapeType="1"/>
        </xdr:cNvSpPr>
      </xdr:nvSpPr>
      <xdr:spPr bwMode="auto">
        <a:xfrm flipV="1">
          <a:off x="7307580" y="29794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5</xdr:row>
      <xdr:rowOff>1546860</xdr:rowOff>
    </xdr:from>
    <xdr:to>
      <xdr:col>87</xdr:col>
      <xdr:colOff>0</xdr:colOff>
      <xdr:row>6</xdr:row>
      <xdr:rowOff>7620</xdr:rowOff>
    </xdr:to>
    <xdr:sp macro="" textlink="">
      <xdr:nvSpPr>
        <xdr:cNvPr id="2384" name="Line 67"/>
        <xdr:cNvSpPr>
          <a:spLocks noChangeShapeType="1"/>
        </xdr:cNvSpPr>
      </xdr:nvSpPr>
      <xdr:spPr bwMode="auto">
        <a:xfrm flipV="1">
          <a:off x="5791200" y="29794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5</xdr:row>
      <xdr:rowOff>1562100</xdr:rowOff>
    </xdr:from>
    <xdr:to>
      <xdr:col>91</xdr:col>
      <xdr:colOff>0</xdr:colOff>
      <xdr:row>6</xdr:row>
      <xdr:rowOff>30480</xdr:rowOff>
    </xdr:to>
    <xdr:sp macro="" textlink="">
      <xdr:nvSpPr>
        <xdr:cNvPr id="2385" name="Line 69"/>
        <xdr:cNvSpPr>
          <a:spLocks noChangeShapeType="1"/>
        </xdr:cNvSpPr>
      </xdr:nvSpPr>
      <xdr:spPr bwMode="auto">
        <a:xfrm flipV="1">
          <a:off x="7307580" y="29794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5</xdr:row>
      <xdr:rowOff>1546860</xdr:rowOff>
    </xdr:from>
    <xdr:to>
      <xdr:col>87</xdr:col>
      <xdr:colOff>0</xdr:colOff>
      <xdr:row>6</xdr:row>
      <xdr:rowOff>7620</xdr:rowOff>
    </xdr:to>
    <xdr:sp macro="" textlink="">
      <xdr:nvSpPr>
        <xdr:cNvPr id="2386" name="Line 67"/>
        <xdr:cNvSpPr>
          <a:spLocks noChangeShapeType="1"/>
        </xdr:cNvSpPr>
      </xdr:nvSpPr>
      <xdr:spPr bwMode="auto">
        <a:xfrm flipV="1">
          <a:off x="5791200" y="29794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5</xdr:row>
      <xdr:rowOff>1562100</xdr:rowOff>
    </xdr:from>
    <xdr:to>
      <xdr:col>91</xdr:col>
      <xdr:colOff>0</xdr:colOff>
      <xdr:row>6</xdr:row>
      <xdr:rowOff>30480</xdr:rowOff>
    </xdr:to>
    <xdr:sp macro="" textlink="">
      <xdr:nvSpPr>
        <xdr:cNvPr id="2387" name="Line 69"/>
        <xdr:cNvSpPr>
          <a:spLocks noChangeShapeType="1"/>
        </xdr:cNvSpPr>
      </xdr:nvSpPr>
      <xdr:spPr bwMode="auto">
        <a:xfrm flipV="1">
          <a:off x="7307580" y="29794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5</xdr:row>
      <xdr:rowOff>1546860</xdr:rowOff>
    </xdr:from>
    <xdr:to>
      <xdr:col>87</xdr:col>
      <xdr:colOff>0</xdr:colOff>
      <xdr:row>6</xdr:row>
      <xdr:rowOff>7620</xdr:rowOff>
    </xdr:to>
    <xdr:sp macro="" textlink="">
      <xdr:nvSpPr>
        <xdr:cNvPr id="2388" name="Line 67"/>
        <xdr:cNvSpPr>
          <a:spLocks noChangeShapeType="1"/>
        </xdr:cNvSpPr>
      </xdr:nvSpPr>
      <xdr:spPr bwMode="auto">
        <a:xfrm flipV="1">
          <a:off x="5791200" y="29794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5</xdr:row>
      <xdr:rowOff>1562100</xdr:rowOff>
    </xdr:from>
    <xdr:to>
      <xdr:col>91</xdr:col>
      <xdr:colOff>0</xdr:colOff>
      <xdr:row>6</xdr:row>
      <xdr:rowOff>30480</xdr:rowOff>
    </xdr:to>
    <xdr:sp macro="" textlink="">
      <xdr:nvSpPr>
        <xdr:cNvPr id="2389" name="Line 69"/>
        <xdr:cNvSpPr>
          <a:spLocks noChangeShapeType="1"/>
        </xdr:cNvSpPr>
      </xdr:nvSpPr>
      <xdr:spPr bwMode="auto">
        <a:xfrm flipV="1">
          <a:off x="7307580" y="29794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5</xdr:row>
      <xdr:rowOff>1546860</xdr:rowOff>
    </xdr:from>
    <xdr:to>
      <xdr:col>87</xdr:col>
      <xdr:colOff>0</xdr:colOff>
      <xdr:row>6</xdr:row>
      <xdr:rowOff>7620</xdr:rowOff>
    </xdr:to>
    <xdr:sp macro="" textlink="">
      <xdr:nvSpPr>
        <xdr:cNvPr id="2390" name="Line 67"/>
        <xdr:cNvSpPr>
          <a:spLocks noChangeShapeType="1"/>
        </xdr:cNvSpPr>
      </xdr:nvSpPr>
      <xdr:spPr bwMode="auto">
        <a:xfrm flipV="1">
          <a:off x="5791200" y="29794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5</xdr:row>
      <xdr:rowOff>1562100</xdr:rowOff>
    </xdr:from>
    <xdr:to>
      <xdr:col>91</xdr:col>
      <xdr:colOff>0</xdr:colOff>
      <xdr:row>6</xdr:row>
      <xdr:rowOff>30480</xdr:rowOff>
    </xdr:to>
    <xdr:sp macro="" textlink="">
      <xdr:nvSpPr>
        <xdr:cNvPr id="2391" name="Line 69"/>
        <xdr:cNvSpPr>
          <a:spLocks noChangeShapeType="1"/>
        </xdr:cNvSpPr>
      </xdr:nvSpPr>
      <xdr:spPr bwMode="auto">
        <a:xfrm flipV="1">
          <a:off x="7307580" y="29794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5</xdr:row>
      <xdr:rowOff>1546860</xdr:rowOff>
    </xdr:from>
    <xdr:to>
      <xdr:col>87</xdr:col>
      <xdr:colOff>0</xdr:colOff>
      <xdr:row>6</xdr:row>
      <xdr:rowOff>7620</xdr:rowOff>
    </xdr:to>
    <xdr:sp macro="" textlink="">
      <xdr:nvSpPr>
        <xdr:cNvPr id="2392" name="Line 67"/>
        <xdr:cNvSpPr>
          <a:spLocks noChangeShapeType="1"/>
        </xdr:cNvSpPr>
      </xdr:nvSpPr>
      <xdr:spPr bwMode="auto">
        <a:xfrm flipV="1">
          <a:off x="5791200" y="29794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5</xdr:row>
      <xdr:rowOff>1562100</xdr:rowOff>
    </xdr:from>
    <xdr:to>
      <xdr:col>91</xdr:col>
      <xdr:colOff>0</xdr:colOff>
      <xdr:row>6</xdr:row>
      <xdr:rowOff>30480</xdr:rowOff>
    </xdr:to>
    <xdr:sp macro="" textlink="">
      <xdr:nvSpPr>
        <xdr:cNvPr id="2393" name="Line 69"/>
        <xdr:cNvSpPr>
          <a:spLocks noChangeShapeType="1"/>
        </xdr:cNvSpPr>
      </xdr:nvSpPr>
      <xdr:spPr bwMode="auto">
        <a:xfrm flipV="1">
          <a:off x="7307580" y="29794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5</xdr:row>
      <xdr:rowOff>1546860</xdr:rowOff>
    </xdr:from>
    <xdr:to>
      <xdr:col>87</xdr:col>
      <xdr:colOff>0</xdr:colOff>
      <xdr:row>6</xdr:row>
      <xdr:rowOff>7620</xdr:rowOff>
    </xdr:to>
    <xdr:sp macro="" textlink="">
      <xdr:nvSpPr>
        <xdr:cNvPr id="2394" name="Line 67"/>
        <xdr:cNvSpPr>
          <a:spLocks noChangeShapeType="1"/>
        </xdr:cNvSpPr>
      </xdr:nvSpPr>
      <xdr:spPr bwMode="auto">
        <a:xfrm flipV="1">
          <a:off x="5791200" y="29794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5</xdr:row>
      <xdr:rowOff>1562100</xdr:rowOff>
    </xdr:from>
    <xdr:to>
      <xdr:col>91</xdr:col>
      <xdr:colOff>0</xdr:colOff>
      <xdr:row>6</xdr:row>
      <xdr:rowOff>30480</xdr:rowOff>
    </xdr:to>
    <xdr:sp macro="" textlink="">
      <xdr:nvSpPr>
        <xdr:cNvPr id="2395" name="Line 69"/>
        <xdr:cNvSpPr>
          <a:spLocks noChangeShapeType="1"/>
        </xdr:cNvSpPr>
      </xdr:nvSpPr>
      <xdr:spPr bwMode="auto">
        <a:xfrm flipV="1">
          <a:off x="7307580" y="29794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5</xdr:row>
      <xdr:rowOff>1546860</xdr:rowOff>
    </xdr:from>
    <xdr:to>
      <xdr:col>87</xdr:col>
      <xdr:colOff>0</xdr:colOff>
      <xdr:row>6</xdr:row>
      <xdr:rowOff>7620</xdr:rowOff>
    </xdr:to>
    <xdr:sp macro="" textlink="">
      <xdr:nvSpPr>
        <xdr:cNvPr id="2396" name="Line 67"/>
        <xdr:cNvSpPr>
          <a:spLocks noChangeShapeType="1"/>
        </xdr:cNvSpPr>
      </xdr:nvSpPr>
      <xdr:spPr bwMode="auto">
        <a:xfrm flipV="1">
          <a:off x="5791200" y="29794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5</xdr:row>
      <xdr:rowOff>1562100</xdr:rowOff>
    </xdr:from>
    <xdr:to>
      <xdr:col>91</xdr:col>
      <xdr:colOff>0</xdr:colOff>
      <xdr:row>6</xdr:row>
      <xdr:rowOff>30480</xdr:rowOff>
    </xdr:to>
    <xdr:sp macro="" textlink="">
      <xdr:nvSpPr>
        <xdr:cNvPr id="2397" name="Line 69"/>
        <xdr:cNvSpPr>
          <a:spLocks noChangeShapeType="1"/>
        </xdr:cNvSpPr>
      </xdr:nvSpPr>
      <xdr:spPr bwMode="auto">
        <a:xfrm flipV="1">
          <a:off x="7307580" y="29794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5</xdr:row>
      <xdr:rowOff>1546860</xdr:rowOff>
    </xdr:from>
    <xdr:to>
      <xdr:col>87</xdr:col>
      <xdr:colOff>0</xdr:colOff>
      <xdr:row>6</xdr:row>
      <xdr:rowOff>7620</xdr:rowOff>
    </xdr:to>
    <xdr:sp macro="" textlink="">
      <xdr:nvSpPr>
        <xdr:cNvPr id="2398" name="Line 67"/>
        <xdr:cNvSpPr>
          <a:spLocks noChangeShapeType="1"/>
        </xdr:cNvSpPr>
      </xdr:nvSpPr>
      <xdr:spPr bwMode="auto">
        <a:xfrm flipV="1">
          <a:off x="5791200" y="29794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5</xdr:row>
      <xdr:rowOff>1562100</xdr:rowOff>
    </xdr:from>
    <xdr:to>
      <xdr:col>91</xdr:col>
      <xdr:colOff>0</xdr:colOff>
      <xdr:row>6</xdr:row>
      <xdr:rowOff>30480</xdr:rowOff>
    </xdr:to>
    <xdr:sp macro="" textlink="">
      <xdr:nvSpPr>
        <xdr:cNvPr id="2399" name="Line 69"/>
        <xdr:cNvSpPr>
          <a:spLocks noChangeShapeType="1"/>
        </xdr:cNvSpPr>
      </xdr:nvSpPr>
      <xdr:spPr bwMode="auto">
        <a:xfrm flipV="1">
          <a:off x="7307580" y="29794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5</xdr:row>
      <xdr:rowOff>1546860</xdr:rowOff>
    </xdr:from>
    <xdr:to>
      <xdr:col>87</xdr:col>
      <xdr:colOff>0</xdr:colOff>
      <xdr:row>6</xdr:row>
      <xdr:rowOff>7620</xdr:rowOff>
    </xdr:to>
    <xdr:sp macro="" textlink="">
      <xdr:nvSpPr>
        <xdr:cNvPr id="2400" name="Line 67"/>
        <xdr:cNvSpPr>
          <a:spLocks noChangeShapeType="1"/>
        </xdr:cNvSpPr>
      </xdr:nvSpPr>
      <xdr:spPr bwMode="auto">
        <a:xfrm flipV="1">
          <a:off x="5791200" y="29794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5</xdr:row>
      <xdr:rowOff>1562100</xdr:rowOff>
    </xdr:from>
    <xdr:to>
      <xdr:col>91</xdr:col>
      <xdr:colOff>0</xdr:colOff>
      <xdr:row>6</xdr:row>
      <xdr:rowOff>30480</xdr:rowOff>
    </xdr:to>
    <xdr:sp macro="" textlink="">
      <xdr:nvSpPr>
        <xdr:cNvPr id="2401" name="Line 69"/>
        <xdr:cNvSpPr>
          <a:spLocks noChangeShapeType="1"/>
        </xdr:cNvSpPr>
      </xdr:nvSpPr>
      <xdr:spPr bwMode="auto">
        <a:xfrm flipV="1">
          <a:off x="7307580" y="29794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5</xdr:row>
      <xdr:rowOff>1546860</xdr:rowOff>
    </xdr:from>
    <xdr:to>
      <xdr:col>87</xdr:col>
      <xdr:colOff>0</xdr:colOff>
      <xdr:row>6</xdr:row>
      <xdr:rowOff>7620</xdr:rowOff>
    </xdr:to>
    <xdr:sp macro="" textlink="">
      <xdr:nvSpPr>
        <xdr:cNvPr id="2402" name="Line 67"/>
        <xdr:cNvSpPr>
          <a:spLocks noChangeShapeType="1"/>
        </xdr:cNvSpPr>
      </xdr:nvSpPr>
      <xdr:spPr bwMode="auto">
        <a:xfrm flipV="1">
          <a:off x="5791200" y="29794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5</xdr:row>
      <xdr:rowOff>1562100</xdr:rowOff>
    </xdr:from>
    <xdr:to>
      <xdr:col>91</xdr:col>
      <xdr:colOff>0</xdr:colOff>
      <xdr:row>6</xdr:row>
      <xdr:rowOff>30480</xdr:rowOff>
    </xdr:to>
    <xdr:sp macro="" textlink="">
      <xdr:nvSpPr>
        <xdr:cNvPr id="2403" name="Line 69"/>
        <xdr:cNvSpPr>
          <a:spLocks noChangeShapeType="1"/>
        </xdr:cNvSpPr>
      </xdr:nvSpPr>
      <xdr:spPr bwMode="auto">
        <a:xfrm flipV="1">
          <a:off x="7307580" y="29794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5</xdr:row>
      <xdr:rowOff>1546860</xdr:rowOff>
    </xdr:from>
    <xdr:to>
      <xdr:col>87</xdr:col>
      <xdr:colOff>0</xdr:colOff>
      <xdr:row>6</xdr:row>
      <xdr:rowOff>7620</xdr:rowOff>
    </xdr:to>
    <xdr:sp macro="" textlink="">
      <xdr:nvSpPr>
        <xdr:cNvPr id="2404" name="Line 67"/>
        <xdr:cNvSpPr>
          <a:spLocks noChangeShapeType="1"/>
        </xdr:cNvSpPr>
      </xdr:nvSpPr>
      <xdr:spPr bwMode="auto">
        <a:xfrm flipV="1">
          <a:off x="5791200" y="29794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5</xdr:row>
      <xdr:rowOff>1562100</xdr:rowOff>
    </xdr:from>
    <xdr:to>
      <xdr:col>91</xdr:col>
      <xdr:colOff>0</xdr:colOff>
      <xdr:row>6</xdr:row>
      <xdr:rowOff>30480</xdr:rowOff>
    </xdr:to>
    <xdr:sp macro="" textlink="">
      <xdr:nvSpPr>
        <xdr:cNvPr id="2405" name="Line 69"/>
        <xdr:cNvSpPr>
          <a:spLocks noChangeShapeType="1"/>
        </xdr:cNvSpPr>
      </xdr:nvSpPr>
      <xdr:spPr bwMode="auto">
        <a:xfrm flipV="1">
          <a:off x="7307580" y="29794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5</xdr:row>
      <xdr:rowOff>1546860</xdr:rowOff>
    </xdr:from>
    <xdr:to>
      <xdr:col>87</xdr:col>
      <xdr:colOff>0</xdr:colOff>
      <xdr:row>6</xdr:row>
      <xdr:rowOff>7620</xdr:rowOff>
    </xdr:to>
    <xdr:sp macro="" textlink="">
      <xdr:nvSpPr>
        <xdr:cNvPr id="2406" name="Line 67"/>
        <xdr:cNvSpPr>
          <a:spLocks noChangeShapeType="1"/>
        </xdr:cNvSpPr>
      </xdr:nvSpPr>
      <xdr:spPr bwMode="auto">
        <a:xfrm flipV="1">
          <a:off x="5791200" y="29794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5</xdr:row>
      <xdr:rowOff>1562100</xdr:rowOff>
    </xdr:from>
    <xdr:to>
      <xdr:col>91</xdr:col>
      <xdr:colOff>0</xdr:colOff>
      <xdr:row>6</xdr:row>
      <xdr:rowOff>30480</xdr:rowOff>
    </xdr:to>
    <xdr:sp macro="" textlink="">
      <xdr:nvSpPr>
        <xdr:cNvPr id="2407" name="Line 69"/>
        <xdr:cNvSpPr>
          <a:spLocks noChangeShapeType="1"/>
        </xdr:cNvSpPr>
      </xdr:nvSpPr>
      <xdr:spPr bwMode="auto">
        <a:xfrm flipV="1">
          <a:off x="7307580" y="29794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5</xdr:row>
      <xdr:rowOff>1546860</xdr:rowOff>
    </xdr:from>
    <xdr:to>
      <xdr:col>87</xdr:col>
      <xdr:colOff>0</xdr:colOff>
      <xdr:row>6</xdr:row>
      <xdr:rowOff>7620</xdr:rowOff>
    </xdr:to>
    <xdr:sp macro="" textlink="">
      <xdr:nvSpPr>
        <xdr:cNvPr id="2408" name="Line 67"/>
        <xdr:cNvSpPr>
          <a:spLocks noChangeShapeType="1"/>
        </xdr:cNvSpPr>
      </xdr:nvSpPr>
      <xdr:spPr bwMode="auto">
        <a:xfrm flipV="1">
          <a:off x="5791200" y="29794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5</xdr:row>
      <xdr:rowOff>1562100</xdr:rowOff>
    </xdr:from>
    <xdr:to>
      <xdr:col>91</xdr:col>
      <xdr:colOff>0</xdr:colOff>
      <xdr:row>6</xdr:row>
      <xdr:rowOff>30480</xdr:rowOff>
    </xdr:to>
    <xdr:sp macro="" textlink="">
      <xdr:nvSpPr>
        <xdr:cNvPr id="2409" name="Line 69"/>
        <xdr:cNvSpPr>
          <a:spLocks noChangeShapeType="1"/>
        </xdr:cNvSpPr>
      </xdr:nvSpPr>
      <xdr:spPr bwMode="auto">
        <a:xfrm flipV="1">
          <a:off x="7307580" y="29794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5</xdr:row>
      <xdr:rowOff>1546860</xdr:rowOff>
    </xdr:from>
    <xdr:to>
      <xdr:col>87</xdr:col>
      <xdr:colOff>0</xdr:colOff>
      <xdr:row>6</xdr:row>
      <xdr:rowOff>7620</xdr:rowOff>
    </xdr:to>
    <xdr:sp macro="" textlink="">
      <xdr:nvSpPr>
        <xdr:cNvPr id="2410" name="Line 67"/>
        <xdr:cNvSpPr>
          <a:spLocks noChangeShapeType="1"/>
        </xdr:cNvSpPr>
      </xdr:nvSpPr>
      <xdr:spPr bwMode="auto">
        <a:xfrm flipV="1">
          <a:off x="5791200" y="29794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5</xdr:row>
      <xdr:rowOff>1562100</xdr:rowOff>
    </xdr:from>
    <xdr:to>
      <xdr:col>91</xdr:col>
      <xdr:colOff>0</xdr:colOff>
      <xdr:row>6</xdr:row>
      <xdr:rowOff>30480</xdr:rowOff>
    </xdr:to>
    <xdr:sp macro="" textlink="">
      <xdr:nvSpPr>
        <xdr:cNvPr id="2411" name="Line 69"/>
        <xdr:cNvSpPr>
          <a:spLocks noChangeShapeType="1"/>
        </xdr:cNvSpPr>
      </xdr:nvSpPr>
      <xdr:spPr bwMode="auto">
        <a:xfrm flipV="1">
          <a:off x="7307580" y="29794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5</xdr:row>
      <xdr:rowOff>1546860</xdr:rowOff>
    </xdr:from>
    <xdr:to>
      <xdr:col>87</xdr:col>
      <xdr:colOff>0</xdr:colOff>
      <xdr:row>6</xdr:row>
      <xdr:rowOff>7620</xdr:rowOff>
    </xdr:to>
    <xdr:sp macro="" textlink="">
      <xdr:nvSpPr>
        <xdr:cNvPr id="2412" name="Line 67"/>
        <xdr:cNvSpPr>
          <a:spLocks noChangeShapeType="1"/>
        </xdr:cNvSpPr>
      </xdr:nvSpPr>
      <xdr:spPr bwMode="auto">
        <a:xfrm flipV="1">
          <a:off x="5791200" y="29794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5</xdr:row>
      <xdr:rowOff>1562100</xdr:rowOff>
    </xdr:from>
    <xdr:to>
      <xdr:col>91</xdr:col>
      <xdr:colOff>0</xdr:colOff>
      <xdr:row>6</xdr:row>
      <xdr:rowOff>30480</xdr:rowOff>
    </xdr:to>
    <xdr:sp macro="" textlink="">
      <xdr:nvSpPr>
        <xdr:cNvPr id="2413" name="Line 69"/>
        <xdr:cNvSpPr>
          <a:spLocks noChangeShapeType="1"/>
        </xdr:cNvSpPr>
      </xdr:nvSpPr>
      <xdr:spPr bwMode="auto">
        <a:xfrm flipV="1">
          <a:off x="7307580" y="29794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5</xdr:row>
      <xdr:rowOff>1546860</xdr:rowOff>
    </xdr:from>
    <xdr:to>
      <xdr:col>87</xdr:col>
      <xdr:colOff>0</xdr:colOff>
      <xdr:row>6</xdr:row>
      <xdr:rowOff>7620</xdr:rowOff>
    </xdr:to>
    <xdr:sp macro="" textlink="">
      <xdr:nvSpPr>
        <xdr:cNvPr id="2414" name="Line 67"/>
        <xdr:cNvSpPr>
          <a:spLocks noChangeShapeType="1"/>
        </xdr:cNvSpPr>
      </xdr:nvSpPr>
      <xdr:spPr bwMode="auto">
        <a:xfrm flipV="1">
          <a:off x="5791200" y="29794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5</xdr:row>
      <xdr:rowOff>1562100</xdr:rowOff>
    </xdr:from>
    <xdr:to>
      <xdr:col>91</xdr:col>
      <xdr:colOff>0</xdr:colOff>
      <xdr:row>6</xdr:row>
      <xdr:rowOff>30480</xdr:rowOff>
    </xdr:to>
    <xdr:sp macro="" textlink="">
      <xdr:nvSpPr>
        <xdr:cNvPr id="2415" name="Line 69"/>
        <xdr:cNvSpPr>
          <a:spLocks noChangeShapeType="1"/>
        </xdr:cNvSpPr>
      </xdr:nvSpPr>
      <xdr:spPr bwMode="auto">
        <a:xfrm flipV="1">
          <a:off x="7307580" y="29794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6</xdr:row>
      <xdr:rowOff>1546860</xdr:rowOff>
    </xdr:from>
    <xdr:to>
      <xdr:col>87</xdr:col>
      <xdr:colOff>0</xdr:colOff>
      <xdr:row>7</xdr:row>
      <xdr:rowOff>7620</xdr:rowOff>
    </xdr:to>
    <xdr:sp macro="" textlink="">
      <xdr:nvSpPr>
        <xdr:cNvPr id="2416" name="Line 67"/>
        <xdr:cNvSpPr>
          <a:spLocks noChangeShapeType="1"/>
        </xdr:cNvSpPr>
      </xdr:nvSpPr>
      <xdr:spPr bwMode="auto">
        <a:xfrm flipV="1">
          <a:off x="5791200" y="33528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6</xdr:row>
      <xdr:rowOff>1562100</xdr:rowOff>
    </xdr:from>
    <xdr:to>
      <xdr:col>91</xdr:col>
      <xdr:colOff>0</xdr:colOff>
      <xdr:row>7</xdr:row>
      <xdr:rowOff>30480</xdr:rowOff>
    </xdr:to>
    <xdr:sp macro="" textlink="">
      <xdr:nvSpPr>
        <xdr:cNvPr id="2417" name="Line 69"/>
        <xdr:cNvSpPr>
          <a:spLocks noChangeShapeType="1"/>
        </xdr:cNvSpPr>
      </xdr:nvSpPr>
      <xdr:spPr bwMode="auto">
        <a:xfrm flipV="1">
          <a:off x="7307580" y="33528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6</xdr:row>
      <xdr:rowOff>1546860</xdr:rowOff>
    </xdr:from>
    <xdr:to>
      <xdr:col>87</xdr:col>
      <xdr:colOff>0</xdr:colOff>
      <xdr:row>7</xdr:row>
      <xdr:rowOff>7620</xdr:rowOff>
    </xdr:to>
    <xdr:sp macro="" textlink="">
      <xdr:nvSpPr>
        <xdr:cNvPr id="2418" name="Line 67"/>
        <xdr:cNvSpPr>
          <a:spLocks noChangeShapeType="1"/>
        </xdr:cNvSpPr>
      </xdr:nvSpPr>
      <xdr:spPr bwMode="auto">
        <a:xfrm flipV="1">
          <a:off x="5791200" y="33528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6</xdr:row>
      <xdr:rowOff>1562100</xdr:rowOff>
    </xdr:from>
    <xdr:to>
      <xdr:col>91</xdr:col>
      <xdr:colOff>0</xdr:colOff>
      <xdr:row>7</xdr:row>
      <xdr:rowOff>30480</xdr:rowOff>
    </xdr:to>
    <xdr:sp macro="" textlink="">
      <xdr:nvSpPr>
        <xdr:cNvPr id="2419" name="Line 69"/>
        <xdr:cNvSpPr>
          <a:spLocks noChangeShapeType="1"/>
        </xdr:cNvSpPr>
      </xdr:nvSpPr>
      <xdr:spPr bwMode="auto">
        <a:xfrm flipV="1">
          <a:off x="7307580" y="33528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6</xdr:row>
      <xdr:rowOff>1546860</xdr:rowOff>
    </xdr:from>
    <xdr:to>
      <xdr:col>87</xdr:col>
      <xdr:colOff>0</xdr:colOff>
      <xdr:row>7</xdr:row>
      <xdr:rowOff>7620</xdr:rowOff>
    </xdr:to>
    <xdr:sp macro="" textlink="">
      <xdr:nvSpPr>
        <xdr:cNvPr id="2420" name="Line 67"/>
        <xdr:cNvSpPr>
          <a:spLocks noChangeShapeType="1"/>
        </xdr:cNvSpPr>
      </xdr:nvSpPr>
      <xdr:spPr bwMode="auto">
        <a:xfrm flipV="1">
          <a:off x="5791200" y="33528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6</xdr:row>
      <xdr:rowOff>1562100</xdr:rowOff>
    </xdr:from>
    <xdr:to>
      <xdr:col>91</xdr:col>
      <xdr:colOff>0</xdr:colOff>
      <xdr:row>7</xdr:row>
      <xdr:rowOff>30480</xdr:rowOff>
    </xdr:to>
    <xdr:sp macro="" textlink="">
      <xdr:nvSpPr>
        <xdr:cNvPr id="2421" name="Line 69"/>
        <xdr:cNvSpPr>
          <a:spLocks noChangeShapeType="1"/>
        </xdr:cNvSpPr>
      </xdr:nvSpPr>
      <xdr:spPr bwMode="auto">
        <a:xfrm flipV="1">
          <a:off x="7307580" y="33528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6</xdr:row>
      <xdr:rowOff>1546860</xdr:rowOff>
    </xdr:from>
    <xdr:to>
      <xdr:col>87</xdr:col>
      <xdr:colOff>0</xdr:colOff>
      <xdr:row>7</xdr:row>
      <xdr:rowOff>7620</xdr:rowOff>
    </xdr:to>
    <xdr:sp macro="" textlink="">
      <xdr:nvSpPr>
        <xdr:cNvPr id="2422" name="Line 67"/>
        <xdr:cNvSpPr>
          <a:spLocks noChangeShapeType="1"/>
        </xdr:cNvSpPr>
      </xdr:nvSpPr>
      <xdr:spPr bwMode="auto">
        <a:xfrm flipV="1">
          <a:off x="5791200" y="33528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6</xdr:row>
      <xdr:rowOff>1562100</xdr:rowOff>
    </xdr:from>
    <xdr:to>
      <xdr:col>91</xdr:col>
      <xdr:colOff>0</xdr:colOff>
      <xdr:row>7</xdr:row>
      <xdr:rowOff>30480</xdr:rowOff>
    </xdr:to>
    <xdr:sp macro="" textlink="">
      <xdr:nvSpPr>
        <xdr:cNvPr id="2423" name="Line 69"/>
        <xdr:cNvSpPr>
          <a:spLocks noChangeShapeType="1"/>
        </xdr:cNvSpPr>
      </xdr:nvSpPr>
      <xdr:spPr bwMode="auto">
        <a:xfrm flipV="1">
          <a:off x="7307580" y="33528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6</xdr:row>
      <xdr:rowOff>1546860</xdr:rowOff>
    </xdr:from>
    <xdr:to>
      <xdr:col>87</xdr:col>
      <xdr:colOff>0</xdr:colOff>
      <xdr:row>7</xdr:row>
      <xdr:rowOff>7620</xdr:rowOff>
    </xdr:to>
    <xdr:sp macro="" textlink="">
      <xdr:nvSpPr>
        <xdr:cNvPr id="2424" name="Line 67"/>
        <xdr:cNvSpPr>
          <a:spLocks noChangeShapeType="1"/>
        </xdr:cNvSpPr>
      </xdr:nvSpPr>
      <xdr:spPr bwMode="auto">
        <a:xfrm flipV="1">
          <a:off x="5791200" y="33528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6</xdr:row>
      <xdr:rowOff>1562100</xdr:rowOff>
    </xdr:from>
    <xdr:to>
      <xdr:col>91</xdr:col>
      <xdr:colOff>0</xdr:colOff>
      <xdr:row>7</xdr:row>
      <xdr:rowOff>30480</xdr:rowOff>
    </xdr:to>
    <xdr:sp macro="" textlink="">
      <xdr:nvSpPr>
        <xdr:cNvPr id="2425" name="Line 69"/>
        <xdr:cNvSpPr>
          <a:spLocks noChangeShapeType="1"/>
        </xdr:cNvSpPr>
      </xdr:nvSpPr>
      <xdr:spPr bwMode="auto">
        <a:xfrm flipV="1">
          <a:off x="7307580" y="33528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6</xdr:row>
      <xdr:rowOff>1546860</xdr:rowOff>
    </xdr:from>
    <xdr:to>
      <xdr:col>87</xdr:col>
      <xdr:colOff>0</xdr:colOff>
      <xdr:row>7</xdr:row>
      <xdr:rowOff>7620</xdr:rowOff>
    </xdr:to>
    <xdr:sp macro="" textlink="">
      <xdr:nvSpPr>
        <xdr:cNvPr id="2426" name="Line 67"/>
        <xdr:cNvSpPr>
          <a:spLocks noChangeShapeType="1"/>
        </xdr:cNvSpPr>
      </xdr:nvSpPr>
      <xdr:spPr bwMode="auto">
        <a:xfrm flipV="1">
          <a:off x="5791200" y="33528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6</xdr:row>
      <xdr:rowOff>1562100</xdr:rowOff>
    </xdr:from>
    <xdr:to>
      <xdr:col>91</xdr:col>
      <xdr:colOff>0</xdr:colOff>
      <xdr:row>7</xdr:row>
      <xdr:rowOff>30480</xdr:rowOff>
    </xdr:to>
    <xdr:sp macro="" textlink="">
      <xdr:nvSpPr>
        <xdr:cNvPr id="2427" name="Line 69"/>
        <xdr:cNvSpPr>
          <a:spLocks noChangeShapeType="1"/>
        </xdr:cNvSpPr>
      </xdr:nvSpPr>
      <xdr:spPr bwMode="auto">
        <a:xfrm flipV="1">
          <a:off x="7307580" y="33528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6</xdr:row>
      <xdr:rowOff>1546860</xdr:rowOff>
    </xdr:from>
    <xdr:to>
      <xdr:col>87</xdr:col>
      <xdr:colOff>0</xdr:colOff>
      <xdr:row>7</xdr:row>
      <xdr:rowOff>7620</xdr:rowOff>
    </xdr:to>
    <xdr:sp macro="" textlink="">
      <xdr:nvSpPr>
        <xdr:cNvPr id="2428" name="Line 67"/>
        <xdr:cNvSpPr>
          <a:spLocks noChangeShapeType="1"/>
        </xdr:cNvSpPr>
      </xdr:nvSpPr>
      <xdr:spPr bwMode="auto">
        <a:xfrm flipV="1">
          <a:off x="5791200" y="33528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6</xdr:row>
      <xdr:rowOff>1562100</xdr:rowOff>
    </xdr:from>
    <xdr:to>
      <xdr:col>91</xdr:col>
      <xdr:colOff>0</xdr:colOff>
      <xdr:row>7</xdr:row>
      <xdr:rowOff>30480</xdr:rowOff>
    </xdr:to>
    <xdr:sp macro="" textlink="">
      <xdr:nvSpPr>
        <xdr:cNvPr id="2429" name="Line 69"/>
        <xdr:cNvSpPr>
          <a:spLocks noChangeShapeType="1"/>
        </xdr:cNvSpPr>
      </xdr:nvSpPr>
      <xdr:spPr bwMode="auto">
        <a:xfrm flipV="1">
          <a:off x="7307580" y="33528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6</xdr:row>
      <xdr:rowOff>1546860</xdr:rowOff>
    </xdr:from>
    <xdr:to>
      <xdr:col>87</xdr:col>
      <xdr:colOff>0</xdr:colOff>
      <xdr:row>7</xdr:row>
      <xdr:rowOff>7620</xdr:rowOff>
    </xdr:to>
    <xdr:sp macro="" textlink="">
      <xdr:nvSpPr>
        <xdr:cNvPr id="2430" name="Line 67"/>
        <xdr:cNvSpPr>
          <a:spLocks noChangeShapeType="1"/>
        </xdr:cNvSpPr>
      </xdr:nvSpPr>
      <xdr:spPr bwMode="auto">
        <a:xfrm flipV="1">
          <a:off x="5791200" y="33528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6</xdr:row>
      <xdr:rowOff>1562100</xdr:rowOff>
    </xdr:from>
    <xdr:to>
      <xdr:col>91</xdr:col>
      <xdr:colOff>0</xdr:colOff>
      <xdr:row>7</xdr:row>
      <xdr:rowOff>30480</xdr:rowOff>
    </xdr:to>
    <xdr:sp macro="" textlink="">
      <xdr:nvSpPr>
        <xdr:cNvPr id="2431" name="Line 69"/>
        <xdr:cNvSpPr>
          <a:spLocks noChangeShapeType="1"/>
        </xdr:cNvSpPr>
      </xdr:nvSpPr>
      <xdr:spPr bwMode="auto">
        <a:xfrm flipV="1">
          <a:off x="7307580" y="33528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6</xdr:row>
      <xdr:rowOff>1546860</xdr:rowOff>
    </xdr:from>
    <xdr:to>
      <xdr:col>87</xdr:col>
      <xdr:colOff>0</xdr:colOff>
      <xdr:row>7</xdr:row>
      <xdr:rowOff>7620</xdr:rowOff>
    </xdr:to>
    <xdr:sp macro="" textlink="">
      <xdr:nvSpPr>
        <xdr:cNvPr id="2432" name="Line 67"/>
        <xdr:cNvSpPr>
          <a:spLocks noChangeShapeType="1"/>
        </xdr:cNvSpPr>
      </xdr:nvSpPr>
      <xdr:spPr bwMode="auto">
        <a:xfrm flipV="1">
          <a:off x="5791200" y="33528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6</xdr:row>
      <xdr:rowOff>1562100</xdr:rowOff>
    </xdr:from>
    <xdr:to>
      <xdr:col>91</xdr:col>
      <xdr:colOff>0</xdr:colOff>
      <xdr:row>7</xdr:row>
      <xdr:rowOff>30480</xdr:rowOff>
    </xdr:to>
    <xdr:sp macro="" textlink="">
      <xdr:nvSpPr>
        <xdr:cNvPr id="2433" name="Line 69"/>
        <xdr:cNvSpPr>
          <a:spLocks noChangeShapeType="1"/>
        </xdr:cNvSpPr>
      </xdr:nvSpPr>
      <xdr:spPr bwMode="auto">
        <a:xfrm flipV="1">
          <a:off x="7307580" y="33528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6</xdr:row>
      <xdr:rowOff>1546860</xdr:rowOff>
    </xdr:from>
    <xdr:to>
      <xdr:col>87</xdr:col>
      <xdr:colOff>0</xdr:colOff>
      <xdr:row>7</xdr:row>
      <xdr:rowOff>7620</xdr:rowOff>
    </xdr:to>
    <xdr:sp macro="" textlink="">
      <xdr:nvSpPr>
        <xdr:cNvPr id="2434" name="Line 67"/>
        <xdr:cNvSpPr>
          <a:spLocks noChangeShapeType="1"/>
        </xdr:cNvSpPr>
      </xdr:nvSpPr>
      <xdr:spPr bwMode="auto">
        <a:xfrm flipV="1">
          <a:off x="5791200" y="33528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6</xdr:row>
      <xdr:rowOff>1562100</xdr:rowOff>
    </xdr:from>
    <xdr:to>
      <xdr:col>91</xdr:col>
      <xdr:colOff>0</xdr:colOff>
      <xdr:row>7</xdr:row>
      <xdr:rowOff>30480</xdr:rowOff>
    </xdr:to>
    <xdr:sp macro="" textlink="">
      <xdr:nvSpPr>
        <xdr:cNvPr id="2435" name="Line 69"/>
        <xdr:cNvSpPr>
          <a:spLocks noChangeShapeType="1"/>
        </xdr:cNvSpPr>
      </xdr:nvSpPr>
      <xdr:spPr bwMode="auto">
        <a:xfrm flipV="1">
          <a:off x="7307580" y="33528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6</xdr:row>
      <xdr:rowOff>1546860</xdr:rowOff>
    </xdr:from>
    <xdr:to>
      <xdr:col>87</xdr:col>
      <xdr:colOff>0</xdr:colOff>
      <xdr:row>7</xdr:row>
      <xdr:rowOff>7620</xdr:rowOff>
    </xdr:to>
    <xdr:sp macro="" textlink="">
      <xdr:nvSpPr>
        <xdr:cNvPr id="2436" name="Line 67"/>
        <xdr:cNvSpPr>
          <a:spLocks noChangeShapeType="1"/>
        </xdr:cNvSpPr>
      </xdr:nvSpPr>
      <xdr:spPr bwMode="auto">
        <a:xfrm flipV="1">
          <a:off x="5791200" y="33528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6</xdr:row>
      <xdr:rowOff>1562100</xdr:rowOff>
    </xdr:from>
    <xdr:to>
      <xdr:col>91</xdr:col>
      <xdr:colOff>0</xdr:colOff>
      <xdr:row>7</xdr:row>
      <xdr:rowOff>30480</xdr:rowOff>
    </xdr:to>
    <xdr:sp macro="" textlink="">
      <xdr:nvSpPr>
        <xdr:cNvPr id="2437" name="Line 69"/>
        <xdr:cNvSpPr>
          <a:spLocks noChangeShapeType="1"/>
        </xdr:cNvSpPr>
      </xdr:nvSpPr>
      <xdr:spPr bwMode="auto">
        <a:xfrm flipV="1">
          <a:off x="7307580" y="33528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6</xdr:row>
      <xdr:rowOff>1546860</xdr:rowOff>
    </xdr:from>
    <xdr:to>
      <xdr:col>87</xdr:col>
      <xdr:colOff>0</xdr:colOff>
      <xdr:row>7</xdr:row>
      <xdr:rowOff>7620</xdr:rowOff>
    </xdr:to>
    <xdr:sp macro="" textlink="">
      <xdr:nvSpPr>
        <xdr:cNvPr id="2438" name="Line 67"/>
        <xdr:cNvSpPr>
          <a:spLocks noChangeShapeType="1"/>
        </xdr:cNvSpPr>
      </xdr:nvSpPr>
      <xdr:spPr bwMode="auto">
        <a:xfrm flipV="1">
          <a:off x="5791200" y="33528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6</xdr:row>
      <xdr:rowOff>1562100</xdr:rowOff>
    </xdr:from>
    <xdr:to>
      <xdr:col>91</xdr:col>
      <xdr:colOff>0</xdr:colOff>
      <xdr:row>7</xdr:row>
      <xdr:rowOff>30480</xdr:rowOff>
    </xdr:to>
    <xdr:sp macro="" textlink="">
      <xdr:nvSpPr>
        <xdr:cNvPr id="2439" name="Line 69"/>
        <xdr:cNvSpPr>
          <a:spLocks noChangeShapeType="1"/>
        </xdr:cNvSpPr>
      </xdr:nvSpPr>
      <xdr:spPr bwMode="auto">
        <a:xfrm flipV="1">
          <a:off x="7307580" y="33528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6</xdr:row>
      <xdr:rowOff>1546860</xdr:rowOff>
    </xdr:from>
    <xdr:to>
      <xdr:col>87</xdr:col>
      <xdr:colOff>0</xdr:colOff>
      <xdr:row>7</xdr:row>
      <xdr:rowOff>7620</xdr:rowOff>
    </xdr:to>
    <xdr:sp macro="" textlink="">
      <xdr:nvSpPr>
        <xdr:cNvPr id="2440" name="Line 67"/>
        <xdr:cNvSpPr>
          <a:spLocks noChangeShapeType="1"/>
        </xdr:cNvSpPr>
      </xdr:nvSpPr>
      <xdr:spPr bwMode="auto">
        <a:xfrm flipV="1">
          <a:off x="5791200" y="33528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6</xdr:row>
      <xdr:rowOff>1562100</xdr:rowOff>
    </xdr:from>
    <xdr:to>
      <xdr:col>91</xdr:col>
      <xdr:colOff>0</xdr:colOff>
      <xdr:row>7</xdr:row>
      <xdr:rowOff>30480</xdr:rowOff>
    </xdr:to>
    <xdr:sp macro="" textlink="">
      <xdr:nvSpPr>
        <xdr:cNvPr id="2441" name="Line 69"/>
        <xdr:cNvSpPr>
          <a:spLocks noChangeShapeType="1"/>
        </xdr:cNvSpPr>
      </xdr:nvSpPr>
      <xdr:spPr bwMode="auto">
        <a:xfrm flipV="1">
          <a:off x="7307580" y="33528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6</xdr:row>
      <xdr:rowOff>1546860</xdr:rowOff>
    </xdr:from>
    <xdr:to>
      <xdr:col>87</xdr:col>
      <xdr:colOff>0</xdr:colOff>
      <xdr:row>7</xdr:row>
      <xdr:rowOff>7620</xdr:rowOff>
    </xdr:to>
    <xdr:sp macro="" textlink="">
      <xdr:nvSpPr>
        <xdr:cNvPr id="2442" name="Line 67"/>
        <xdr:cNvSpPr>
          <a:spLocks noChangeShapeType="1"/>
        </xdr:cNvSpPr>
      </xdr:nvSpPr>
      <xdr:spPr bwMode="auto">
        <a:xfrm flipV="1">
          <a:off x="5791200" y="33528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6</xdr:row>
      <xdr:rowOff>1562100</xdr:rowOff>
    </xdr:from>
    <xdr:to>
      <xdr:col>91</xdr:col>
      <xdr:colOff>0</xdr:colOff>
      <xdr:row>7</xdr:row>
      <xdr:rowOff>30480</xdr:rowOff>
    </xdr:to>
    <xdr:sp macro="" textlink="">
      <xdr:nvSpPr>
        <xdr:cNvPr id="2443" name="Line 69"/>
        <xdr:cNvSpPr>
          <a:spLocks noChangeShapeType="1"/>
        </xdr:cNvSpPr>
      </xdr:nvSpPr>
      <xdr:spPr bwMode="auto">
        <a:xfrm flipV="1">
          <a:off x="7307580" y="33528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6</xdr:row>
      <xdr:rowOff>1546860</xdr:rowOff>
    </xdr:from>
    <xdr:to>
      <xdr:col>87</xdr:col>
      <xdr:colOff>0</xdr:colOff>
      <xdr:row>7</xdr:row>
      <xdr:rowOff>7620</xdr:rowOff>
    </xdr:to>
    <xdr:sp macro="" textlink="">
      <xdr:nvSpPr>
        <xdr:cNvPr id="2444" name="Line 67"/>
        <xdr:cNvSpPr>
          <a:spLocks noChangeShapeType="1"/>
        </xdr:cNvSpPr>
      </xdr:nvSpPr>
      <xdr:spPr bwMode="auto">
        <a:xfrm flipV="1">
          <a:off x="5791200" y="33528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6</xdr:row>
      <xdr:rowOff>1562100</xdr:rowOff>
    </xdr:from>
    <xdr:to>
      <xdr:col>91</xdr:col>
      <xdr:colOff>0</xdr:colOff>
      <xdr:row>7</xdr:row>
      <xdr:rowOff>30480</xdr:rowOff>
    </xdr:to>
    <xdr:sp macro="" textlink="">
      <xdr:nvSpPr>
        <xdr:cNvPr id="2445" name="Line 69"/>
        <xdr:cNvSpPr>
          <a:spLocks noChangeShapeType="1"/>
        </xdr:cNvSpPr>
      </xdr:nvSpPr>
      <xdr:spPr bwMode="auto">
        <a:xfrm flipV="1">
          <a:off x="7307580" y="33528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6</xdr:row>
      <xdr:rowOff>1546860</xdr:rowOff>
    </xdr:from>
    <xdr:to>
      <xdr:col>87</xdr:col>
      <xdr:colOff>0</xdr:colOff>
      <xdr:row>7</xdr:row>
      <xdr:rowOff>7620</xdr:rowOff>
    </xdr:to>
    <xdr:sp macro="" textlink="">
      <xdr:nvSpPr>
        <xdr:cNvPr id="2446" name="Line 67"/>
        <xdr:cNvSpPr>
          <a:spLocks noChangeShapeType="1"/>
        </xdr:cNvSpPr>
      </xdr:nvSpPr>
      <xdr:spPr bwMode="auto">
        <a:xfrm flipV="1">
          <a:off x="5791200" y="33528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6</xdr:row>
      <xdr:rowOff>1562100</xdr:rowOff>
    </xdr:from>
    <xdr:to>
      <xdr:col>91</xdr:col>
      <xdr:colOff>0</xdr:colOff>
      <xdr:row>7</xdr:row>
      <xdr:rowOff>30480</xdr:rowOff>
    </xdr:to>
    <xdr:sp macro="" textlink="">
      <xdr:nvSpPr>
        <xdr:cNvPr id="2447" name="Line 69"/>
        <xdr:cNvSpPr>
          <a:spLocks noChangeShapeType="1"/>
        </xdr:cNvSpPr>
      </xdr:nvSpPr>
      <xdr:spPr bwMode="auto">
        <a:xfrm flipV="1">
          <a:off x="7307580" y="33528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6</xdr:row>
      <xdr:rowOff>1546860</xdr:rowOff>
    </xdr:from>
    <xdr:to>
      <xdr:col>87</xdr:col>
      <xdr:colOff>0</xdr:colOff>
      <xdr:row>7</xdr:row>
      <xdr:rowOff>7620</xdr:rowOff>
    </xdr:to>
    <xdr:sp macro="" textlink="">
      <xdr:nvSpPr>
        <xdr:cNvPr id="2448" name="Line 67"/>
        <xdr:cNvSpPr>
          <a:spLocks noChangeShapeType="1"/>
        </xdr:cNvSpPr>
      </xdr:nvSpPr>
      <xdr:spPr bwMode="auto">
        <a:xfrm flipV="1">
          <a:off x="5791200" y="33528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6</xdr:row>
      <xdr:rowOff>1562100</xdr:rowOff>
    </xdr:from>
    <xdr:to>
      <xdr:col>91</xdr:col>
      <xdr:colOff>0</xdr:colOff>
      <xdr:row>7</xdr:row>
      <xdr:rowOff>30480</xdr:rowOff>
    </xdr:to>
    <xdr:sp macro="" textlink="">
      <xdr:nvSpPr>
        <xdr:cNvPr id="2449" name="Line 69"/>
        <xdr:cNvSpPr>
          <a:spLocks noChangeShapeType="1"/>
        </xdr:cNvSpPr>
      </xdr:nvSpPr>
      <xdr:spPr bwMode="auto">
        <a:xfrm flipV="1">
          <a:off x="7307580" y="33528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6</xdr:row>
      <xdr:rowOff>1546860</xdr:rowOff>
    </xdr:from>
    <xdr:to>
      <xdr:col>87</xdr:col>
      <xdr:colOff>0</xdr:colOff>
      <xdr:row>7</xdr:row>
      <xdr:rowOff>7620</xdr:rowOff>
    </xdr:to>
    <xdr:sp macro="" textlink="">
      <xdr:nvSpPr>
        <xdr:cNvPr id="2450" name="Line 67"/>
        <xdr:cNvSpPr>
          <a:spLocks noChangeShapeType="1"/>
        </xdr:cNvSpPr>
      </xdr:nvSpPr>
      <xdr:spPr bwMode="auto">
        <a:xfrm flipV="1">
          <a:off x="5791200" y="33528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6</xdr:row>
      <xdr:rowOff>1562100</xdr:rowOff>
    </xdr:from>
    <xdr:to>
      <xdr:col>91</xdr:col>
      <xdr:colOff>0</xdr:colOff>
      <xdr:row>7</xdr:row>
      <xdr:rowOff>30480</xdr:rowOff>
    </xdr:to>
    <xdr:sp macro="" textlink="">
      <xdr:nvSpPr>
        <xdr:cNvPr id="2451" name="Line 69"/>
        <xdr:cNvSpPr>
          <a:spLocks noChangeShapeType="1"/>
        </xdr:cNvSpPr>
      </xdr:nvSpPr>
      <xdr:spPr bwMode="auto">
        <a:xfrm flipV="1">
          <a:off x="7307580" y="33528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6</xdr:row>
      <xdr:rowOff>1546860</xdr:rowOff>
    </xdr:from>
    <xdr:to>
      <xdr:col>87</xdr:col>
      <xdr:colOff>0</xdr:colOff>
      <xdr:row>7</xdr:row>
      <xdr:rowOff>7620</xdr:rowOff>
    </xdr:to>
    <xdr:sp macro="" textlink="">
      <xdr:nvSpPr>
        <xdr:cNvPr id="2452" name="Line 67"/>
        <xdr:cNvSpPr>
          <a:spLocks noChangeShapeType="1"/>
        </xdr:cNvSpPr>
      </xdr:nvSpPr>
      <xdr:spPr bwMode="auto">
        <a:xfrm flipV="1">
          <a:off x="5791200" y="33528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6</xdr:row>
      <xdr:rowOff>1562100</xdr:rowOff>
    </xdr:from>
    <xdr:to>
      <xdr:col>91</xdr:col>
      <xdr:colOff>0</xdr:colOff>
      <xdr:row>7</xdr:row>
      <xdr:rowOff>30480</xdr:rowOff>
    </xdr:to>
    <xdr:sp macro="" textlink="">
      <xdr:nvSpPr>
        <xdr:cNvPr id="2453" name="Line 69"/>
        <xdr:cNvSpPr>
          <a:spLocks noChangeShapeType="1"/>
        </xdr:cNvSpPr>
      </xdr:nvSpPr>
      <xdr:spPr bwMode="auto">
        <a:xfrm flipV="1">
          <a:off x="7307580" y="33528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6</xdr:row>
      <xdr:rowOff>1546860</xdr:rowOff>
    </xdr:from>
    <xdr:to>
      <xdr:col>87</xdr:col>
      <xdr:colOff>0</xdr:colOff>
      <xdr:row>7</xdr:row>
      <xdr:rowOff>7620</xdr:rowOff>
    </xdr:to>
    <xdr:sp macro="" textlink="">
      <xdr:nvSpPr>
        <xdr:cNvPr id="2454" name="Line 67"/>
        <xdr:cNvSpPr>
          <a:spLocks noChangeShapeType="1"/>
        </xdr:cNvSpPr>
      </xdr:nvSpPr>
      <xdr:spPr bwMode="auto">
        <a:xfrm flipV="1">
          <a:off x="5791200" y="33528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6</xdr:row>
      <xdr:rowOff>1562100</xdr:rowOff>
    </xdr:from>
    <xdr:to>
      <xdr:col>91</xdr:col>
      <xdr:colOff>0</xdr:colOff>
      <xdr:row>7</xdr:row>
      <xdr:rowOff>30480</xdr:rowOff>
    </xdr:to>
    <xdr:sp macro="" textlink="">
      <xdr:nvSpPr>
        <xdr:cNvPr id="2455" name="Line 69"/>
        <xdr:cNvSpPr>
          <a:spLocks noChangeShapeType="1"/>
        </xdr:cNvSpPr>
      </xdr:nvSpPr>
      <xdr:spPr bwMode="auto">
        <a:xfrm flipV="1">
          <a:off x="7307580" y="33528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6</xdr:row>
      <xdr:rowOff>1546860</xdr:rowOff>
    </xdr:from>
    <xdr:to>
      <xdr:col>87</xdr:col>
      <xdr:colOff>0</xdr:colOff>
      <xdr:row>7</xdr:row>
      <xdr:rowOff>7620</xdr:rowOff>
    </xdr:to>
    <xdr:sp macro="" textlink="">
      <xdr:nvSpPr>
        <xdr:cNvPr id="2456" name="Line 67"/>
        <xdr:cNvSpPr>
          <a:spLocks noChangeShapeType="1"/>
        </xdr:cNvSpPr>
      </xdr:nvSpPr>
      <xdr:spPr bwMode="auto">
        <a:xfrm flipV="1">
          <a:off x="5791200" y="33528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6</xdr:row>
      <xdr:rowOff>1562100</xdr:rowOff>
    </xdr:from>
    <xdr:to>
      <xdr:col>91</xdr:col>
      <xdr:colOff>0</xdr:colOff>
      <xdr:row>7</xdr:row>
      <xdr:rowOff>30480</xdr:rowOff>
    </xdr:to>
    <xdr:sp macro="" textlink="">
      <xdr:nvSpPr>
        <xdr:cNvPr id="2457" name="Line 69"/>
        <xdr:cNvSpPr>
          <a:spLocks noChangeShapeType="1"/>
        </xdr:cNvSpPr>
      </xdr:nvSpPr>
      <xdr:spPr bwMode="auto">
        <a:xfrm flipV="1">
          <a:off x="7307580" y="33528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6</xdr:row>
      <xdr:rowOff>1546860</xdr:rowOff>
    </xdr:from>
    <xdr:to>
      <xdr:col>87</xdr:col>
      <xdr:colOff>0</xdr:colOff>
      <xdr:row>7</xdr:row>
      <xdr:rowOff>7620</xdr:rowOff>
    </xdr:to>
    <xdr:sp macro="" textlink="">
      <xdr:nvSpPr>
        <xdr:cNvPr id="2458" name="Line 67"/>
        <xdr:cNvSpPr>
          <a:spLocks noChangeShapeType="1"/>
        </xdr:cNvSpPr>
      </xdr:nvSpPr>
      <xdr:spPr bwMode="auto">
        <a:xfrm flipV="1">
          <a:off x="5791200" y="33528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6</xdr:row>
      <xdr:rowOff>1562100</xdr:rowOff>
    </xdr:from>
    <xdr:to>
      <xdr:col>91</xdr:col>
      <xdr:colOff>0</xdr:colOff>
      <xdr:row>7</xdr:row>
      <xdr:rowOff>30480</xdr:rowOff>
    </xdr:to>
    <xdr:sp macro="" textlink="">
      <xdr:nvSpPr>
        <xdr:cNvPr id="2459" name="Line 69"/>
        <xdr:cNvSpPr>
          <a:spLocks noChangeShapeType="1"/>
        </xdr:cNvSpPr>
      </xdr:nvSpPr>
      <xdr:spPr bwMode="auto">
        <a:xfrm flipV="1">
          <a:off x="7307580" y="33528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6</xdr:row>
      <xdr:rowOff>1546860</xdr:rowOff>
    </xdr:from>
    <xdr:to>
      <xdr:col>87</xdr:col>
      <xdr:colOff>0</xdr:colOff>
      <xdr:row>7</xdr:row>
      <xdr:rowOff>7620</xdr:rowOff>
    </xdr:to>
    <xdr:sp macro="" textlink="">
      <xdr:nvSpPr>
        <xdr:cNvPr id="2460" name="Line 67"/>
        <xdr:cNvSpPr>
          <a:spLocks noChangeShapeType="1"/>
        </xdr:cNvSpPr>
      </xdr:nvSpPr>
      <xdr:spPr bwMode="auto">
        <a:xfrm flipV="1">
          <a:off x="5791200" y="33528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6</xdr:row>
      <xdr:rowOff>1562100</xdr:rowOff>
    </xdr:from>
    <xdr:to>
      <xdr:col>91</xdr:col>
      <xdr:colOff>0</xdr:colOff>
      <xdr:row>7</xdr:row>
      <xdr:rowOff>30480</xdr:rowOff>
    </xdr:to>
    <xdr:sp macro="" textlink="">
      <xdr:nvSpPr>
        <xdr:cNvPr id="2461" name="Line 69"/>
        <xdr:cNvSpPr>
          <a:spLocks noChangeShapeType="1"/>
        </xdr:cNvSpPr>
      </xdr:nvSpPr>
      <xdr:spPr bwMode="auto">
        <a:xfrm flipV="1">
          <a:off x="7307580" y="33528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6</xdr:row>
      <xdr:rowOff>1546860</xdr:rowOff>
    </xdr:from>
    <xdr:to>
      <xdr:col>87</xdr:col>
      <xdr:colOff>0</xdr:colOff>
      <xdr:row>7</xdr:row>
      <xdr:rowOff>7620</xdr:rowOff>
    </xdr:to>
    <xdr:sp macro="" textlink="">
      <xdr:nvSpPr>
        <xdr:cNvPr id="2462" name="Line 67"/>
        <xdr:cNvSpPr>
          <a:spLocks noChangeShapeType="1"/>
        </xdr:cNvSpPr>
      </xdr:nvSpPr>
      <xdr:spPr bwMode="auto">
        <a:xfrm flipV="1">
          <a:off x="5791200" y="33528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6</xdr:row>
      <xdr:rowOff>1562100</xdr:rowOff>
    </xdr:from>
    <xdr:to>
      <xdr:col>91</xdr:col>
      <xdr:colOff>0</xdr:colOff>
      <xdr:row>7</xdr:row>
      <xdr:rowOff>30480</xdr:rowOff>
    </xdr:to>
    <xdr:sp macro="" textlink="">
      <xdr:nvSpPr>
        <xdr:cNvPr id="2463" name="Line 69"/>
        <xdr:cNvSpPr>
          <a:spLocks noChangeShapeType="1"/>
        </xdr:cNvSpPr>
      </xdr:nvSpPr>
      <xdr:spPr bwMode="auto">
        <a:xfrm flipV="1">
          <a:off x="7307580" y="33528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464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465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466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467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468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469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470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471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472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473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474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475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476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477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478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479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480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481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482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483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484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485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1463040</xdr:rowOff>
    </xdr:from>
    <xdr:to>
      <xdr:col>87</xdr:col>
      <xdr:colOff>0</xdr:colOff>
      <xdr:row>1</xdr:row>
      <xdr:rowOff>7620</xdr:rowOff>
    </xdr:to>
    <xdr:sp macro="" textlink="">
      <xdr:nvSpPr>
        <xdr:cNvPr id="2486" name="Line 67"/>
        <xdr:cNvSpPr>
          <a:spLocks noChangeShapeType="1"/>
        </xdr:cNvSpPr>
      </xdr:nvSpPr>
      <xdr:spPr bwMode="auto">
        <a:xfrm flipV="1">
          <a:off x="579120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1478280</xdr:rowOff>
    </xdr:from>
    <xdr:to>
      <xdr:col>91</xdr:col>
      <xdr:colOff>0</xdr:colOff>
      <xdr:row>1</xdr:row>
      <xdr:rowOff>30480</xdr:rowOff>
    </xdr:to>
    <xdr:sp macro="" textlink="">
      <xdr:nvSpPr>
        <xdr:cNvPr id="2487" name="Line 69"/>
        <xdr:cNvSpPr>
          <a:spLocks noChangeShapeType="1"/>
        </xdr:cNvSpPr>
      </xdr:nvSpPr>
      <xdr:spPr bwMode="auto">
        <a:xfrm flipV="1">
          <a:off x="730758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3218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1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3220" name="Line 68"/>
        <xdr:cNvSpPr>
          <a:spLocks noChangeShapeType="1"/>
        </xdr:cNvSpPr>
      </xdr:nvSpPr>
      <xdr:spPr bwMode="auto">
        <a:xfrm flipV="1">
          <a:off x="657606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6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6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1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1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1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1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1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1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1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1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1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1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6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6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6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6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6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6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6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6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6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6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1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1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0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0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5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5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5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5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5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5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5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5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5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5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0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1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2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3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2</xdr:row>
      <xdr:rowOff>1543050</xdr:rowOff>
    </xdr:from>
    <xdr:to>
      <xdr:col>15</xdr:col>
      <xdr:colOff>0</xdr:colOff>
      <xdr:row>2</xdr:row>
      <xdr:rowOff>1685925</xdr:rowOff>
    </xdr:to>
    <xdr:sp macro="" textlink="">
      <xdr:nvSpPr>
        <xdr:cNvPr id="3584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2</xdr:row>
      <xdr:rowOff>1543050</xdr:rowOff>
    </xdr:from>
    <xdr:to>
      <xdr:col>15</xdr:col>
      <xdr:colOff>0</xdr:colOff>
      <xdr:row>2</xdr:row>
      <xdr:rowOff>1685925</xdr:rowOff>
    </xdr:to>
    <xdr:sp macro="" textlink="">
      <xdr:nvSpPr>
        <xdr:cNvPr id="3585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586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1463040</xdr:rowOff>
    </xdr:from>
    <xdr:to>
      <xdr:col>9</xdr:col>
      <xdr:colOff>0</xdr:colOff>
      <xdr:row>1</xdr:row>
      <xdr:rowOff>7620</xdr:rowOff>
    </xdr:to>
    <xdr:sp macro="" textlink="">
      <xdr:nvSpPr>
        <xdr:cNvPr id="3587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1478280</xdr:rowOff>
    </xdr:from>
    <xdr:to>
      <xdr:col>13</xdr:col>
      <xdr:colOff>0</xdr:colOff>
      <xdr:row>1</xdr:row>
      <xdr:rowOff>30480</xdr:rowOff>
    </xdr:to>
    <xdr:sp macro="" textlink="">
      <xdr:nvSpPr>
        <xdr:cNvPr id="3588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1463040</xdr:rowOff>
    </xdr:from>
    <xdr:to>
      <xdr:col>9</xdr:col>
      <xdr:colOff>0</xdr:colOff>
      <xdr:row>1</xdr:row>
      <xdr:rowOff>7620</xdr:rowOff>
    </xdr:to>
    <xdr:sp macro="" textlink="">
      <xdr:nvSpPr>
        <xdr:cNvPr id="3589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1478280</xdr:rowOff>
    </xdr:from>
    <xdr:to>
      <xdr:col>13</xdr:col>
      <xdr:colOff>0</xdr:colOff>
      <xdr:row>1</xdr:row>
      <xdr:rowOff>30480</xdr:rowOff>
    </xdr:to>
    <xdr:sp macro="" textlink="">
      <xdr:nvSpPr>
        <xdr:cNvPr id="3590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1463040</xdr:rowOff>
    </xdr:from>
    <xdr:to>
      <xdr:col>9</xdr:col>
      <xdr:colOff>0</xdr:colOff>
      <xdr:row>1</xdr:row>
      <xdr:rowOff>7620</xdr:rowOff>
    </xdr:to>
    <xdr:sp macro="" textlink="">
      <xdr:nvSpPr>
        <xdr:cNvPr id="3591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1478280</xdr:rowOff>
    </xdr:from>
    <xdr:to>
      <xdr:col>13</xdr:col>
      <xdr:colOff>0</xdr:colOff>
      <xdr:row>1</xdr:row>
      <xdr:rowOff>30480</xdr:rowOff>
    </xdr:to>
    <xdr:sp macro="" textlink="">
      <xdr:nvSpPr>
        <xdr:cNvPr id="3592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1546860</xdr:rowOff>
    </xdr:from>
    <xdr:to>
      <xdr:col>9</xdr:col>
      <xdr:colOff>0</xdr:colOff>
      <xdr:row>39</xdr:row>
      <xdr:rowOff>7620</xdr:rowOff>
    </xdr:to>
    <xdr:sp macro="" textlink="">
      <xdr:nvSpPr>
        <xdr:cNvPr id="3593" name="Line 24"/>
        <xdr:cNvSpPr>
          <a:spLocks noChangeShapeType="1"/>
        </xdr:cNvSpPr>
      </xdr:nvSpPr>
      <xdr:spPr bwMode="auto">
        <a:xfrm flipV="1">
          <a:off x="576072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30480</xdr:rowOff>
    </xdr:to>
    <xdr:sp macro="" textlink="">
      <xdr:nvSpPr>
        <xdr:cNvPr id="3594" name="Line 26"/>
        <xdr:cNvSpPr>
          <a:spLocks noChangeShapeType="1"/>
        </xdr:cNvSpPr>
      </xdr:nvSpPr>
      <xdr:spPr bwMode="auto">
        <a:xfrm flipV="1">
          <a:off x="727710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1546860</xdr:rowOff>
    </xdr:from>
    <xdr:to>
      <xdr:col>9</xdr:col>
      <xdr:colOff>0</xdr:colOff>
      <xdr:row>39</xdr:row>
      <xdr:rowOff>7620</xdr:rowOff>
    </xdr:to>
    <xdr:sp macro="" textlink="">
      <xdr:nvSpPr>
        <xdr:cNvPr id="3595" name="Line 548"/>
        <xdr:cNvSpPr>
          <a:spLocks noChangeShapeType="1"/>
        </xdr:cNvSpPr>
      </xdr:nvSpPr>
      <xdr:spPr bwMode="auto">
        <a:xfrm flipV="1">
          <a:off x="576072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30480</xdr:rowOff>
    </xdr:to>
    <xdr:sp macro="" textlink="">
      <xdr:nvSpPr>
        <xdr:cNvPr id="3596" name="Line 550"/>
        <xdr:cNvSpPr>
          <a:spLocks noChangeShapeType="1"/>
        </xdr:cNvSpPr>
      </xdr:nvSpPr>
      <xdr:spPr bwMode="auto">
        <a:xfrm flipV="1">
          <a:off x="727710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1463040</xdr:rowOff>
    </xdr:from>
    <xdr:to>
      <xdr:col>9</xdr:col>
      <xdr:colOff>0</xdr:colOff>
      <xdr:row>1</xdr:row>
      <xdr:rowOff>7620</xdr:rowOff>
    </xdr:to>
    <xdr:sp macro="" textlink="">
      <xdr:nvSpPr>
        <xdr:cNvPr id="3597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1478280</xdr:rowOff>
    </xdr:from>
    <xdr:to>
      <xdr:col>13</xdr:col>
      <xdr:colOff>0</xdr:colOff>
      <xdr:row>1</xdr:row>
      <xdr:rowOff>30480</xdr:rowOff>
    </xdr:to>
    <xdr:sp macro="" textlink="">
      <xdr:nvSpPr>
        <xdr:cNvPr id="3598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1463040</xdr:rowOff>
    </xdr:from>
    <xdr:to>
      <xdr:col>9</xdr:col>
      <xdr:colOff>0</xdr:colOff>
      <xdr:row>1</xdr:row>
      <xdr:rowOff>7620</xdr:rowOff>
    </xdr:to>
    <xdr:sp macro="" textlink="">
      <xdr:nvSpPr>
        <xdr:cNvPr id="3599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1478280</xdr:rowOff>
    </xdr:from>
    <xdr:to>
      <xdr:col>13</xdr:col>
      <xdr:colOff>0</xdr:colOff>
      <xdr:row>1</xdr:row>
      <xdr:rowOff>30480</xdr:rowOff>
    </xdr:to>
    <xdr:sp macro="" textlink="">
      <xdr:nvSpPr>
        <xdr:cNvPr id="3600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1463040</xdr:rowOff>
    </xdr:from>
    <xdr:to>
      <xdr:col>9</xdr:col>
      <xdr:colOff>0</xdr:colOff>
      <xdr:row>1</xdr:row>
      <xdr:rowOff>7620</xdr:rowOff>
    </xdr:to>
    <xdr:sp macro="" textlink="">
      <xdr:nvSpPr>
        <xdr:cNvPr id="3601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1478280</xdr:rowOff>
    </xdr:from>
    <xdr:to>
      <xdr:col>13</xdr:col>
      <xdr:colOff>0</xdr:colOff>
      <xdr:row>1</xdr:row>
      <xdr:rowOff>30480</xdr:rowOff>
    </xdr:to>
    <xdr:sp macro="" textlink="">
      <xdr:nvSpPr>
        <xdr:cNvPr id="3602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1463040</xdr:rowOff>
    </xdr:from>
    <xdr:to>
      <xdr:col>9</xdr:col>
      <xdr:colOff>0</xdr:colOff>
      <xdr:row>1</xdr:row>
      <xdr:rowOff>7620</xdr:rowOff>
    </xdr:to>
    <xdr:sp macro="" textlink="">
      <xdr:nvSpPr>
        <xdr:cNvPr id="3603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1478280</xdr:rowOff>
    </xdr:from>
    <xdr:to>
      <xdr:col>13</xdr:col>
      <xdr:colOff>0</xdr:colOff>
      <xdr:row>1</xdr:row>
      <xdr:rowOff>30480</xdr:rowOff>
    </xdr:to>
    <xdr:sp macro="" textlink="">
      <xdr:nvSpPr>
        <xdr:cNvPr id="3604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1463040</xdr:rowOff>
    </xdr:from>
    <xdr:to>
      <xdr:col>9</xdr:col>
      <xdr:colOff>0</xdr:colOff>
      <xdr:row>1</xdr:row>
      <xdr:rowOff>7620</xdr:rowOff>
    </xdr:to>
    <xdr:sp macro="" textlink="">
      <xdr:nvSpPr>
        <xdr:cNvPr id="3605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1478280</xdr:rowOff>
    </xdr:from>
    <xdr:to>
      <xdr:col>13</xdr:col>
      <xdr:colOff>0</xdr:colOff>
      <xdr:row>1</xdr:row>
      <xdr:rowOff>30480</xdr:rowOff>
    </xdr:to>
    <xdr:sp macro="" textlink="">
      <xdr:nvSpPr>
        <xdr:cNvPr id="3606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1463040</xdr:rowOff>
    </xdr:from>
    <xdr:to>
      <xdr:col>9</xdr:col>
      <xdr:colOff>0</xdr:colOff>
      <xdr:row>1</xdr:row>
      <xdr:rowOff>7620</xdr:rowOff>
    </xdr:to>
    <xdr:sp macro="" textlink="">
      <xdr:nvSpPr>
        <xdr:cNvPr id="3607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1478280</xdr:rowOff>
    </xdr:from>
    <xdr:to>
      <xdr:col>13</xdr:col>
      <xdr:colOff>0</xdr:colOff>
      <xdr:row>1</xdr:row>
      <xdr:rowOff>30480</xdr:rowOff>
    </xdr:to>
    <xdr:sp macro="" textlink="">
      <xdr:nvSpPr>
        <xdr:cNvPr id="3608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1546860</xdr:rowOff>
    </xdr:from>
    <xdr:to>
      <xdr:col>9</xdr:col>
      <xdr:colOff>0</xdr:colOff>
      <xdr:row>39</xdr:row>
      <xdr:rowOff>7620</xdr:rowOff>
    </xdr:to>
    <xdr:sp macro="" textlink="">
      <xdr:nvSpPr>
        <xdr:cNvPr id="3609" name="Line 24"/>
        <xdr:cNvSpPr>
          <a:spLocks noChangeShapeType="1"/>
        </xdr:cNvSpPr>
      </xdr:nvSpPr>
      <xdr:spPr bwMode="auto">
        <a:xfrm flipV="1">
          <a:off x="576072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30480</xdr:rowOff>
    </xdr:to>
    <xdr:sp macro="" textlink="">
      <xdr:nvSpPr>
        <xdr:cNvPr id="3610" name="Line 26"/>
        <xdr:cNvSpPr>
          <a:spLocks noChangeShapeType="1"/>
        </xdr:cNvSpPr>
      </xdr:nvSpPr>
      <xdr:spPr bwMode="auto">
        <a:xfrm flipV="1">
          <a:off x="727710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1546860</xdr:rowOff>
    </xdr:from>
    <xdr:to>
      <xdr:col>9</xdr:col>
      <xdr:colOff>0</xdr:colOff>
      <xdr:row>39</xdr:row>
      <xdr:rowOff>7620</xdr:rowOff>
    </xdr:to>
    <xdr:sp macro="" textlink="">
      <xdr:nvSpPr>
        <xdr:cNvPr id="3611" name="Line 548"/>
        <xdr:cNvSpPr>
          <a:spLocks noChangeShapeType="1"/>
        </xdr:cNvSpPr>
      </xdr:nvSpPr>
      <xdr:spPr bwMode="auto">
        <a:xfrm flipV="1">
          <a:off x="576072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30480</xdr:rowOff>
    </xdr:to>
    <xdr:sp macro="" textlink="">
      <xdr:nvSpPr>
        <xdr:cNvPr id="3612" name="Line 550"/>
        <xdr:cNvSpPr>
          <a:spLocks noChangeShapeType="1"/>
        </xdr:cNvSpPr>
      </xdr:nvSpPr>
      <xdr:spPr bwMode="auto">
        <a:xfrm flipV="1">
          <a:off x="727710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1463040</xdr:rowOff>
    </xdr:from>
    <xdr:to>
      <xdr:col>9</xdr:col>
      <xdr:colOff>0</xdr:colOff>
      <xdr:row>1</xdr:row>
      <xdr:rowOff>7620</xdr:rowOff>
    </xdr:to>
    <xdr:sp macro="" textlink="">
      <xdr:nvSpPr>
        <xdr:cNvPr id="3613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1478280</xdr:rowOff>
    </xdr:from>
    <xdr:to>
      <xdr:col>13</xdr:col>
      <xdr:colOff>0</xdr:colOff>
      <xdr:row>1</xdr:row>
      <xdr:rowOff>30480</xdr:rowOff>
    </xdr:to>
    <xdr:sp macro="" textlink="">
      <xdr:nvSpPr>
        <xdr:cNvPr id="3614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1463040</xdr:rowOff>
    </xdr:from>
    <xdr:to>
      <xdr:col>9</xdr:col>
      <xdr:colOff>0</xdr:colOff>
      <xdr:row>1</xdr:row>
      <xdr:rowOff>7620</xdr:rowOff>
    </xdr:to>
    <xdr:sp macro="" textlink="">
      <xdr:nvSpPr>
        <xdr:cNvPr id="3615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1478280</xdr:rowOff>
    </xdr:from>
    <xdr:to>
      <xdr:col>13</xdr:col>
      <xdr:colOff>0</xdr:colOff>
      <xdr:row>1</xdr:row>
      <xdr:rowOff>30480</xdr:rowOff>
    </xdr:to>
    <xdr:sp macro="" textlink="">
      <xdr:nvSpPr>
        <xdr:cNvPr id="3616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1463040</xdr:rowOff>
    </xdr:from>
    <xdr:to>
      <xdr:col>9</xdr:col>
      <xdr:colOff>0</xdr:colOff>
      <xdr:row>1</xdr:row>
      <xdr:rowOff>7620</xdr:rowOff>
    </xdr:to>
    <xdr:sp macro="" textlink="">
      <xdr:nvSpPr>
        <xdr:cNvPr id="3617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1478280</xdr:rowOff>
    </xdr:from>
    <xdr:to>
      <xdr:col>13</xdr:col>
      <xdr:colOff>0</xdr:colOff>
      <xdr:row>1</xdr:row>
      <xdr:rowOff>30480</xdr:rowOff>
    </xdr:to>
    <xdr:sp macro="" textlink="">
      <xdr:nvSpPr>
        <xdr:cNvPr id="3618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3619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2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3621" name="Line 68"/>
        <xdr:cNvSpPr>
          <a:spLocks noChangeShapeType="1"/>
        </xdr:cNvSpPr>
      </xdr:nvSpPr>
      <xdr:spPr bwMode="auto">
        <a:xfrm flipV="1">
          <a:off x="65455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22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23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24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25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26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38</xdr:row>
      <xdr:rowOff>1543050</xdr:rowOff>
    </xdr:from>
    <xdr:to>
      <xdr:col>22</xdr:col>
      <xdr:colOff>0</xdr:colOff>
      <xdr:row>39</xdr:row>
      <xdr:rowOff>9525</xdr:rowOff>
    </xdr:to>
    <xdr:sp macro="" textlink="">
      <xdr:nvSpPr>
        <xdr:cNvPr id="3627" name="Line 24"/>
        <xdr:cNvSpPr>
          <a:spLocks noChangeShapeType="1"/>
        </xdr:cNvSpPr>
      </xdr:nvSpPr>
      <xdr:spPr bwMode="auto">
        <a:xfrm flipV="1">
          <a:off x="5760720" y="12531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38</xdr:row>
      <xdr:rowOff>1562100</xdr:rowOff>
    </xdr:from>
    <xdr:to>
      <xdr:col>26</xdr:col>
      <xdr:colOff>0</xdr:colOff>
      <xdr:row>39</xdr:row>
      <xdr:rowOff>28575</xdr:rowOff>
    </xdr:to>
    <xdr:sp macro="" textlink="">
      <xdr:nvSpPr>
        <xdr:cNvPr id="3628" name="Line 26"/>
        <xdr:cNvSpPr>
          <a:spLocks noChangeShapeType="1"/>
        </xdr:cNvSpPr>
      </xdr:nvSpPr>
      <xdr:spPr bwMode="auto">
        <a:xfrm flipV="1">
          <a:off x="7277100" y="12534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38</xdr:row>
      <xdr:rowOff>1543050</xdr:rowOff>
    </xdr:from>
    <xdr:to>
      <xdr:col>22</xdr:col>
      <xdr:colOff>0</xdr:colOff>
      <xdr:row>39</xdr:row>
      <xdr:rowOff>9525</xdr:rowOff>
    </xdr:to>
    <xdr:sp macro="" textlink="">
      <xdr:nvSpPr>
        <xdr:cNvPr id="3629" name="Line 548"/>
        <xdr:cNvSpPr>
          <a:spLocks noChangeShapeType="1"/>
        </xdr:cNvSpPr>
      </xdr:nvSpPr>
      <xdr:spPr bwMode="auto">
        <a:xfrm flipV="1">
          <a:off x="5760720" y="12531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38</xdr:row>
      <xdr:rowOff>1562100</xdr:rowOff>
    </xdr:from>
    <xdr:to>
      <xdr:col>26</xdr:col>
      <xdr:colOff>0</xdr:colOff>
      <xdr:row>39</xdr:row>
      <xdr:rowOff>28575</xdr:rowOff>
    </xdr:to>
    <xdr:sp macro="" textlink="">
      <xdr:nvSpPr>
        <xdr:cNvPr id="3630" name="Line 550"/>
        <xdr:cNvSpPr>
          <a:spLocks noChangeShapeType="1"/>
        </xdr:cNvSpPr>
      </xdr:nvSpPr>
      <xdr:spPr bwMode="auto">
        <a:xfrm flipV="1">
          <a:off x="7277100" y="12534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31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32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33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34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35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36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37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38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39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40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41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42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38</xdr:row>
      <xdr:rowOff>1543050</xdr:rowOff>
    </xdr:from>
    <xdr:to>
      <xdr:col>22</xdr:col>
      <xdr:colOff>0</xdr:colOff>
      <xdr:row>39</xdr:row>
      <xdr:rowOff>9525</xdr:rowOff>
    </xdr:to>
    <xdr:sp macro="" textlink="">
      <xdr:nvSpPr>
        <xdr:cNvPr id="3643" name="Line 24"/>
        <xdr:cNvSpPr>
          <a:spLocks noChangeShapeType="1"/>
        </xdr:cNvSpPr>
      </xdr:nvSpPr>
      <xdr:spPr bwMode="auto">
        <a:xfrm flipV="1">
          <a:off x="5760720" y="12531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38</xdr:row>
      <xdr:rowOff>1562100</xdr:rowOff>
    </xdr:from>
    <xdr:to>
      <xdr:col>26</xdr:col>
      <xdr:colOff>0</xdr:colOff>
      <xdr:row>39</xdr:row>
      <xdr:rowOff>28575</xdr:rowOff>
    </xdr:to>
    <xdr:sp macro="" textlink="">
      <xdr:nvSpPr>
        <xdr:cNvPr id="3644" name="Line 26"/>
        <xdr:cNvSpPr>
          <a:spLocks noChangeShapeType="1"/>
        </xdr:cNvSpPr>
      </xdr:nvSpPr>
      <xdr:spPr bwMode="auto">
        <a:xfrm flipV="1">
          <a:off x="7277100" y="12534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38</xdr:row>
      <xdr:rowOff>1543050</xdr:rowOff>
    </xdr:from>
    <xdr:to>
      <xdr:col>22</xdr:col>
      <xdr:colOff>0</xdr:colOff>
      <xdr:row>39</xdr:row>
      <xdr:rowOff>9525</xdr:rowOff>
    </xdr:to>
    <xdr:sp macro="" textlink="">
      <xdr:nvSpPr>
        <xdr:cNvPr id="3645" name="Line 548"/>
        <xdr:cNvSpPr>
          <a:spLocks noChangeShapeType="1"/>
        </xdr:cNvSpPr>
      </xdr:nvSpPr>
      <xdr:spPr bwMode="auto">
        <a:xfrm flipV="1">
          <a:off x="5760720" y="12531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38</xdr:row>
      <xdr:rowOff>1562100</xdr:rowOff>
    </xdr:from>
    <xdr:to>
      <xdr:col>26</xdr:col>
      <xdr:colOff>0</xdr:colOff>
      <xdr:row>39</xdr:row>
      <xdr:rowOff>28575</xdr:rowOff>
    </xdr:to>
    <xdr:sp macro="" textlink="">
      <xdr:nvSpPr>
        <xdr:cNvPr id="3646" name="Line 550"/>
        <xdr:cNvSpPr>
          <a:spLocks noChangeShapeType="1"/>
        </xdr:cNvSpPr>
      </xdr:nvSpPr>
      <xdr:spPr bwMode="auto">
        <a:xfrm flipV="1">
          <a:off x="7277100" y="12534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47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48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49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50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51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52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3653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5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3655" name="Line 68"/>
        <xdr:cNvSpPr>
          <a:spLocks noChangeShapeType="1"/>
        </xdr:cNvSpPr>
      </xdr:nvSpPr>
      <xdr:spPr bwMode="auto">
        <a:xfrm flipV="1">
          <a:off x="65455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56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57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58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59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60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61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62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63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64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65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66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67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68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69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70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71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72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73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74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75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76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77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78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3679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8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3681" name="Line 68"/>
        <xdr:cNvSpPr>
          <a:spLocks noChangeShapeType="1"/>
        </xdr:cNvSpPr>
      </xdr:nvSpPr>
      <xdr:spPr bwMode="auto">
        <a:xfrm flipV="1">
          <a:off x="65455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82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83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84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85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86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38</xdr:row>
      <xdr:rowOff>1543050</xdr:rowOff>
    </xdr:from>
    <xdr:to>
      <xdr:col>48</xdr:col>
      <xdr:colOff>0</xdr:colOff>
      <xdr:row>39</xdr:row>
      <xdr:rowOff>9525</xdr:rowOff>
    </xdr:to>
    <xdr:sp macro="" textlink="">
      <xdr:nvSpPr>
        <xdr:cNvPr id="3687" name="Line 24"/>
        <xdr:cNvSpPr>
          <a:spLocks noChangeShapeType="1"/>
        </xdr:cNvSpPr>
      </xdr:nvSpPr>
      <xdr:spPr bwMode="auto">
        <a:xfrm flipV="1">
          <a:off x="5760720" y="19571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38</xdr:row>
      <xdr:rowOff>1562100</xdr:rowOff>
    </xdr:from>
    <xdr:to>
      <xdr:col>52</xdr:col>
      <xdr:colOff>0</xdr:colOff>
      <xdr:row>39</xdr:row>
      <xdr:rowOff>28575</xdr:rowOff>
    </xdr:to>
    <xdr:sp macro="" textlink="">
      <xdr:nvSpPr>
        <xdr:cNvPr id="3688" name="Line 26"/>
        <xdr:cNvSpPr>
          <a:spLocks noChangeShapeType="1"/>
        </xdr:cNvSpPr>
      </xdr:nvSpPr>
      <xdr:spPr bwMode="auto">
        <a:xfrm flipV="1">
          <a:off x="7277100" y="19575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38</xdr:row>
      <xdr:rowOff>1543050</xdr:rowOff>
    </xdr:from>
    <xdr:to>
      <xdr:col>48</xdr:col>
      <xdr:colOff>0</xdr:colOff>
      <xdr:row>39</xdr:row>
      <xdr:rowOff>9525</xdr:rowOff>
    </xdr:to>
    <xdr:sp macro="" textlink="">
      <xdr:nvSpPr>
        <xdr:cNvPr id="3689" name="Line 548"/>
        <xdr:cNvSpPr>
          <a:spLocks noChangeShapeType="1"/>
        </xdr:cNvSpPr>
      </xdr:nvSpPr>
      <xdr:spPr bwMode="auto">
        <a:xfrm flipV="1">
          <a:off x="5760720" y="19571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38</xdr:row>
      <xdr:rowOff>1562100</xdr:rowOff>
    </xdr:from>
    <xdr:to>
      <xdr:col>52</xdr:col>
      <xdr:colOff>0</xdr:colOff>
      <xdr:row>39</xdr:row>
      <xdr:rowOff>28575</xdr:rowOff>
    </xdr:to>
    <xdr:sp macro="" textlink="">
      <xdr:nvSpPr>
        <xdr:cNvPr id="3690" name="Line 550"/>
        <xdr:cNvSpPr>
          <a:spLocks noChangeShapeType="1"/>
        </xdr:cNvSpPr>
      </xdr:nvSpPr>
      <xdr:spPr bwMode="auto">
        <a:xfrm flipV="1">
          <a:off x="7277100" y="19575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91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92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93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94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95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96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97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98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99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00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01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02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38</xdr:row>
      <xdr:rowOff>1543050</xdr:rowOff>
    </xdr:from>
    <xdr:to>
      <xdr:col>48</xdr:col>
      <xdr:colOff>0</xdr:colOff>
      <xdr:row>39</xdr:row>
      <xdr:rowOff>9525</xdr:rowOff>
    </xdr:to>
    <xdr:sp macro="" textlink="">
      <xdr:nvSpPr>
        <xdr:cNvPr id="3703" name="Line 24"/>
        <xdr:cNvSpPr>
          <a:spLocks noChangeShapeType="1"/>
        </xdr:cNvSpPr>
      </xdr:nvSpPr>
      <xdr:spPr bwMode="auto">
        <a:xfrm flipV="1">
          <a:off x="5760720" y="19571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38</xdr:row>
      <xdr:rowOff>1562100</xdr:rowOff>
    </xdr:from>
    <xdr:to>
      <xdr:col>52</xdr:col>
      <xdr:colOff>0</xdr:colOff>
      <xdr:row>39</xdr:row>
      <xdr:rowOff>28575</xdr:rowOff>
    </xdr:to>
    <xdr:sp macro="" textlink="">
      <xdr:nvSpPr>
        <xdr:cNvPr id="3704" name="Line 26"/>
        <xdr:cNvSpPr>
          <a:spLocks noChangeShapeType="1"/>
        </xdr:cNvSpPr>
      </xdr:nvSpPr>
      <xdr:spPr bwMode="auto">
        <a:xfrm flipV="1">
          <a:off x="7277100" y="19575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38</xdr:row>
      <xdr:rowOff>1543050</xdr:rowOff>
    </xdr:from>
    <xdr:to>
      <xdr:col>48</xdr:col>
      <xdr:colOff>0</xdr:colOff>
      <xdr:row>39</xdr:row>
      <xdr:rowOff>9525</xdr:rowOff>
    </xdr:to>
    <xdr:sp macro="" textlink="">
      <xdr:nvSpPr>
        <xdr:cNvPr id="3705" name="Line 548"/>
        <xdr:cNvSpPr>
          <a:spLocks noChangeShapeType="1"/>
        </xdr:cNvSpPr>
      </xdr:nvSpPr>
      <xdr:spPr bwMode="auto">
        <a:xfrm flipV="1">
          <a:off x="5760720" y="19571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38</xdr:row>
      <xdr:rowOff>1562100</xdr:rowOff>
    </xdr:from>
    <xdr:to>
      <xdr:col>52</xdr:col>
      <xdr:colOff>0</xdr:colOff>
      <xdr:row>39</xdr:row>
      <xdr:rowOff>28575</xdr:rowOff>
    </xdr:to>
    <xdr:sp macro="" textlink="">
      <xdr:nvSpPr>
        <xdr:cNvPr id="3706" name="Line 550"/>
        <xdr:cNvSpPr>
          <a:spLocks noChangeShapeType="1"/>
        </xdr:cNvSpPr>
      </xdr:nvSpPr>
      <xdr:spPr bwMode="auto">
        <a:xfrm flipV="1">
          <a:off x="7277100" y="19575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07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08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09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10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11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12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3713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1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3715" name="Line 68"/>
        <xdr:cNvSpPr>
          <a:spLocks noChangeShapeType="1"/>
        </xdr:cNvSpPr>
      </xdr:nvSpPr>
      <xdr:spPr bwMode="auto">
        <a:xfrm flipV="1">
          <a:off x="65455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16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17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18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19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20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21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22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23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24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25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26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27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28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29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30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31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32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33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34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35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36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37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38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3739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4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3741" name="Line 68"/>
        <xdr:cNvSpPr>
          <a:spLocks noChangeShapeType="1"/>
        </xdr:cNvSpPr>
      </xdr:nvSpPr>
      <xdr:spPr bwMode="auto">
        <a:xfrm flipV="1">
          <a:off x="65455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42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43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44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45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46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38</xdr:row>
      <xdr:rowOff>1543050</xdr:rowOff>
    </xdr:from>
    <xdr:to>
      <xdr:col>74</xdr:col>
      <xdr:colOff>0</xdr:colOff>
      <xdr:row>39</xdr:row>
      <xdr:rowOff>9525</xdr:rowOff>
    </xdr:to>
    <xdr:sp macro="" textlink="">
      <xdr:nvSpPr>
        <xdr:cNvPr id="3747" name="Line 24"/>
        <xdr:cNvSpPr>
          <a:spLocks noChangeShapeType="1"/>
        </xdr:cNvSpPr>
      </xdr:nvSpPr>
      <xdr:spPr bwMode="auto">
        <a:xfrm flipV="1">
          <a:off x="5760720" y="26178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38</xdr:row>
      <xdr:rowOff>1543050</xdr:rowOff>
    </xdr:from>
    <xdr:to>
      <xdr:col>74</xdr:col>
      <xdr:colOff>0</xdr:colOff>
      <xdr:row>39</xdr:row>
      <xdr:rowOff>9525</xdr:rowOff>
    </xdr:to>
    <xdr:sp macro="" textlink="">
      <xdr:nvSpPr>
        <xdr:cNvPr id="3748" name="Line 548"/>
        <xdr:cNvSpPr>
          <a:spLocks noChangeShapeType="1"/>
        </xdr:cNvSpPr>
      </xdr:nvSpPr>
      <xdr:spPr bwMode="auto">
        <a:xfrm flipV="1">
          <a:off x="5760720" y="26178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49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50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51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52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53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54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55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56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57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58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59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60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38</xdr:row>
      <xdr:rowOff>1543050</xdr:rowOff>
    </xdr:from>
    <xdr:to>
      <xdr:col>74</xdr:col>
      <xdr:colOff>0</xdr:colOff>
      <xdr:row>39</xdr:row>
      <xdr:rowOff>9525</xdr:rowOff>
    </xdr:to>
    <xdr:sp macro="" textlink="">
      <xdr:nvSpPr>
        <xdr:cNvPr id="3761" name="Line 24"/>
        <xdr:cNvSpPr>
          <a:spLocks noChangeShapeType="1"/>
        </xdr:cNvSpPr>
      </xdr:nvSpPr>
      <xdr:spPr bwMode="auto">
        <a:xfrm flipV="1">
          <a:off x="5760720" y="26178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38</xdr:row>
      <xdr:rowOff>1543050</xdr:rowOff>
    </xdr:from>
    <xdr:to>
      <xdr:col>74</xdr:col>
      <xdr:colOff>0</xdr:colOff>
      <xdr:row>39</xdr:row>
      <xdr:rowOff>9525</xdr:rowOff>
    </xdr:to>
    <xdr:sp macro="" textlink="">
      <xdr:nvSpPr>
        <xdr:cNvPr id="3762" name="Line 548"/>
        <xdr:cNvSpPr>
          <a:spLocks noChangeShapeType="1"/>
        </xdr:cNvSpPr>
      </xdr:nvSpPr>
      <xdr:spPr bwMode="auto">
        <a:xfrm flipV="1">
          <a:off x="5760720" y="26178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63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64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65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66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67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68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92</xdr:col>
      <xdr:colOff>47625</xdr:colOff>
      <xdr:row>0</xdr:row>
      <xdr:rowOff>1543050</xdr:rowOff>
    </xdr:from>
    <xdr:to>
      <xdr:col>93</xdr:col>
      <xdr:colOff>0</xdr:colOff>
      <xdr:row>0</xdr:row>
      <xdr:rowOff>1685925</xdr:rowOff>
    </xdr:to>
    <xdr:sp macro="" textlink="">
      <xdr:nvSpPr>
        <xdr:cNvPr id="3769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87</xdr:col>
      <xdr:colOff>0</xdr:colOff>
      <xdr:row>0</xdr:row>
      <xdr:rowOff>1543050</xdr:rowOff>
    </xdr:from>
    <xdr:to>
      <xdr:col>87</xdr:col>
      <xdr:colOff>0</xdr:colOff>
      <xdr:row>1</xdr:row>
      <xdr:rowOff>9525</xdr:rowOff>
    </xdr:to>
    <xdr:sp macro="" textlink="">
      <xdr:nvSpPr>
        <xdr:cNvPr id="377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89</xdr:col>
      <xdr:colOff>0</xdr:colOff>
      <xdr:row>0</xdr:row>
      <xdr:rowOff>1533525</xdr:rowOff>
    </xdr:from>
    <xdr:to>
      <xdr:col>89</xdr:col>
      <xdr:colOff>0</xdr:colOff>
      <xdr:row>1</xdr:row>
      <xdr:rowOff>0</xdr:rowOff>
    </xdr:to>
    <xdr:sp macro="" textlink="">
      <xdr:nvSpPr>
        <xdr:cNvPr id="3771" name="Line 68"/>
        <xdr:cNvSpPr>
          <a:spLocks noChangeShapeType="1"/>
        </xdr:cNvSpPr>
      </xdr:nvSpPr>
      <xdr:spPr bwMode="auto">
        <a:xfrm flipV="1">
          <a:off x="65455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1562100</xdr:rowOff>
    </xdr:from>
    <xdr:to>
      <xdr:col>91</xdr:col>
      <xdr:colOff>0</xdr:colOff>
      <xdr:row>1</xdr:row>
      <xdr:rowOff>28575</xdr:rowOff>
    </xdr:to>
    <xdr:sp macro="" textlink="">
      <xdr:nvSpPr>
        <xdr:cNvPr id="3772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1543050</xdr:rowOff>
    </xdr:from>
    <xdr:to>
      <xdr:col>87</xdr:col>
      <xdr:colOff>0</xdr:colOff>
      <xdr:row>1</xdr:row>
      <xdr:rowOff>9525</xdr:rowOff>
    </xdr:to>
    <xdr:sp macro="" textlink="">
      <xdr:nvSpPr>
        <xdr:cNvPr id="3773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1562100</xdr:rowOff>
    </xdr:from>
    <xdr:to>
      <xdr:col>91</xdr:col>
      <xdr:colOff>0</xdr:colOff>
      <xdr:row>1</xdr:row>
      <xdr:rowOff>28575</xdr:rowOff>
    </xdr:to>
    <xdr:sp macro="" textlink="">
      <xdr:nvSpPr>
        <xdr:cNvPr id="3774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1543050</xdr:rowOff>
    </xdr:from>
    <xdr:to>
      <xdr:col>87</xdr:col>
      <xdr:colOff>0</xdr:colOff>
      <xdr:row>1</xdr:row>
      <xdr:rowOff>9525</xdr:rowOff>
    </xdr:to>
    <xdr:sp macro="" textlink="">
      <xdr:nvSpPr>
        <xdr:cNvPr id="3775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1562100</xdr:rowOff>
    </xdr:from>
    <xdr:to>
      <xdr:col>91</xdr:col>
      <xdr:colOff>0</xdr:colOff>
      <xdr:row>1</xdr:row>
      <xdr:rowOff>28575</xdr:rowOff>
    </xdr:to>
    <xdr:sp macro="" textlink="">
      <xdr:nvSpPr>
        <xdr:cNvPr id="3776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38</xdr:row>
      <xdr:rowOff>1543050</xdr:rowOff>
    </xdr:from>
    <xdr:to>
      <xdr:col>87</xdr:col>
      <xdr:colOff>0</xdr:colOff>
      <xdr:row>39</xdr:row>
      <xdr:rowOff>9525</xdr:rowOff>
    </xdr:to>
    <xdr:sp macro="" textlink="">
      <xdr:nvSpPr>
        <xdr:cNvPr id="3777" name="Line 24"/>
        <xdr:cNvSpPr>
          <a:spLocks noChangeShapeType="1"/>
        </xdr:cNvSpPr>
      </xdr:nvSpPr>
      <xdr:spPr bwMode="auto">
        <a:xfrm flipV="1">
          <a:off x="57607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38</xdr:row>
      <xdr:rowOff>1562100</xdr:rowOff>
    </xdr:from>
    <xdr:to>
      <xdr:col>91</xdr:col>
      <xdr:colOff>0</xdr:colOff>
      <xdr:row>39</xdr:row>
      <xdr:rowOff>28575</xdr:rowOff>
    </xdr:to>
    <xdr:sp macro="" textlink="">
      <xdr:nvSpPr>
        <xdr:cNvPr id="3778" name="Line 26"/>
        <xdr:cNvSpPr>
          <a:spLocks noChangeShapeType="1"/>
        </xdr:cNvSpPr>
      </xdr:nvSpPr>
      <xdr:spPr bwMode="auto">
        <a:xfrm flipV="1">
          <a:off x="72771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38</xdr:row>
      <xdr:rowOff>1543050</xdr:rowOff>
    </xdr:from>
    <xdr:to>
      <xdr:col>87</xdr:col>
      <xdr:colOff>0</xdr:colOff>
      <xdr:row>39</xdr:row>
      <xdr:rowOff>9525</xdr:rowOff>
    </xdr:to>
    <xdr:sp macro="" textlink="">
      <xdr:nvSpPr>
        <xdr:cNvPr id="3779" name="Line 548"/>
        <xdr:cNvSpPr>
          <a:spLocks noChangeShapeType="1"/>
        </xdr:cNvSpPr>
      </xdr:nvSpPr>
      <xdr:spPr bwMode="auto">
        <a:xfrm flipV="1">
          <a:off x="57607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38</xdr:row>
      <xdr:rowOff>1562100</xdr:rowOff>
    </xdr:from>
    <xdr:to>
      <xdr:col>91</xdr:col>
      <xdr:colOff>0</xdr:colOff>
      <xdr:row>39</xdr:row>
      <xdr:rowOff>28575</xdr:rowOff>
    </xdr:to>
    <xdr:sp macro="" textlink="">
      <xdr:nvSpPr>
        <xdr:cNvPr id="3780" name="Line 550"/>
        <xdr:cNvSpPr>
          <a:spLocks noChangeShapeType="1"/>
        </xdr:cNvSpPr>
      </xdr:nvSpPr>
      <xdr:spPr bwMode="auto">
        <a:xfrm flipV="1">
          <a:off x="72771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1543050</xdr:rowOff>
    </xdr:from>
    <xdr:to>
      <xdr:col>87</xdr:col>
      <xdr:colOff>0</xdr:colOff>
      <xdr:row>1</xdr:row>
      <xdr:rowOff>9525</xdr:rowOff>
    </xdr:to>
    <xdr:sp macro="" textlink="">
      <xdr:nvSpPr>
        <xdr:cNvPr id="3781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1562100</xdr:rowOff>
    </xdr:from>
    <xdr:to>
      <xdr:col>91</xdr:col>
      <xdr:colOff>0</xdr:colOff>
      <xdr:row>1</xdr:row>
      <xdr:rowOff>28575</xdr:rowOff>
    </xdr:to>
    <xdr:sp macro="" textlink="">
      <xdr:nvSpPr>
        <xdr:cNvPr id="3782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1543050</xdr:rowOff>
    </xdr:from>
    <xdr:to>
      <xdr:col>87</xdr:col>
      <xdr:colOff>0</xdr:colOff>
      <xdr:row>1</xdr:row>
      <xdr:rowOff>9525</xdr:rowOff>
    </xdr:to>
    <xdr:sp macro="" textlink="">
      <xdr:nvSpPr>
        <xdr:cNvPr id="3783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1562100</xdr:rowOff>
    </xdr:from>
    <xdr:to>
      <xdr:col>91</xdr:col>
      <xdr:colOff>0</xdr:colOff>
      <xdr:row>1</xdr:row>
      <xdr:rowOff>28575</xdr:rowOff>
    </xdr:to>
    <xdr:sp macro="" textlink="">
      <xdr:nvSpPr>
        <xdr:cNvPr id="3784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1543050</xdr:rowOff>
    </xdr:from>
    <xdr:to>
      <xdr:col>87</xdr:col>
      <xdr:colOff>0</xdr:colOff>
      <xdr:row>1</xdr:row>
      <xdr:rowOff>9525</xdr:rowOff>
    </xdr:to>
    <xdr:sp macro="" textlink="">
      <xdr:nvSpPr>
        <xdr:cNvPr id="3785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1562100</xdr:rowOff>
    </xdr:from>
    <xdr:to>
      <xdr:col>91</xdr:col>
      <xdr:colOff>0</xdr:colOff>
      <xdr:row>1</xdr:row>
      <xdr:rowOff>28575</xdr:rowOff>
    </xdr:to>
    <xdr:sp macro="" textlink="">
      <xdr:nvSpPr>
        <xdr:cNvPr id="3786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1543050</xdr:rowOff>
    </xdr:from>
    <xdr:to>
      <xdr:col>87</xdr:col>
      <xdr:colOff>0</xdr:colOff>
      <xdr:row>1</xdr:row>
      <xdr:rowOff>9525</xdr:rowOff>
    </xdr:to>
    <xdr:sp macro="" textlink="">
      <xdr:nvSpPr>
        <xdr:cNvPr id="3787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1562100</xdr:rowOff>
    </xdr:from>
    <xdr:to>
      <xdr:col>91</xdr:col>
      <xdr:colOff>0</xdr:colOff>
      <xdr:row>1</xdr:row>
      <xdr:rowOff>28575</xdr:rowOff>
    </xdr:to>
    <xdr:sp macro="" textlink="">
      <xdr:nvSpPr>
        <xdr:cNvPr id="3788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1543050</xdr:rowOff>
    </xdr:from>
    <xdr:to>
      <xdr:col>87</xdr:col>
      <xdr:colOff>0</xdr:colOff>
      <xdr:row>1</xdr:row>
      <xdr:rowOff>9525</xdr:rowOff>
    </xdr:to>
    <xdr:sp macro="" textlink="">
      <xdr:nvSpPr>
        <xdr:cNvPr id="3789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1562100</xdr:rowOff>
    </xdr:from>
    <xdr:to>
      <xdr:col>91</xdr:col>
      <xdr:colOff>0</xdr:colOff>
      <xdr:row>1</xdr:row>
      <xdr:rowOff>28575</xdr:rowOff>
    </xdr:to>
    <xdr:sp macro="" textlink="">
      <xdr:nvSpPr>
        <xdr:cNvPr id="3790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1543050</xdr:rowOff>
    </xdr:from>
    <xdr:to>
      <xdr:col>87</xdr:col>
      <xdr:colOff>0</xdr:colOff>
      <xdr:row>1</xdr:row>
      <xdr:rowOff>9525</xdr:rowOff>
    </xdr:to>
    <xdr:sp macro="" textlink="">
      <xdr:nvSpPr>
        <xdr:cNvPr id="3791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1562100</xdr:rowOff>
    </xdr:from>
    <xdr:to>
      <xdr:col>91</xdr:col>
      <xdr:colOff>0</xdr:colOff>
      <xdr:row>1</xdr:row>
      <xdr:rowOff>28575</xdr:rowOff>
    </xdr:to>
    <xdr:sp macro="" textlink="">
      <xdr:nvSpPr>
        <xdr:cNvPr id="3792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38</xdr:row>
      <xdr:rowOff>1543050</xdr:rowOff>
    </xdr:from>
    <xdr:to>
      <xdr:col>87</xdr:col>
      <xdr:colOff>0</xdr:colOff>
      <xdr:row>39</xdr:row>
      <xdr:rowOff>9525</xdr:rowOff>
    </xdr:to>
    <xdr:sp macro="" textlink="">
      <xdr:nvSpPr>
        <xdr:cNvPr id="3793" name="Line 24"/>
        <xdr:cNvSpPr>
          <a:spLocks noChangeShapeType="1"/>
        </xdr:cNvSpPr>
      </xdr:nvSpPr>
      <xdr:spPr bwMode="auto">
        <a:xfrm flipV="1">
          <a:off x="57607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38</xdr:row>
      <xdr:rowOff>1562100</xdr:rowOff>
    </xdr:from>
    <xdr:to>
      <xdr:col>91</xdr:col>
      <xdr:colOff>0</xdr:colOff>
      <xdr:row>39</xdr:row>
      <xdr:rowOff>28575</xdr:rowOff>
    </xdr:to>
    <xdr:sp macro="" textlink="">
      <xdr:nvSpPr>
        <xdr:cNvPr id="3794" name="Line 26"/>
        <xdr:cNvSpPr>
          <a:spLocks noChangeShapeType="1"/>
        </xdr:cNvSpPr>
      </xdr:nvSpPr>
      <xdr:spPr bwMode="auto">
        <a:xfrm flipV="1">
          <a:off x="72771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38</xdr:row>
      <xdr:rowOff>1543050</xdr:rowOff>
    </xdr:from>
    <xdr:to>
      <xdr:col>87</xdr:col>
      <xdr:colOff>0</xdr:colOff>
      <xdr:row>39</xdr:row>
      <xdr:rowOff>9525</xdr:rowOff>
    </xdr:to>
    <xdr:sp macro="" textlink="">
      <xdr:nvSpPr>
        <xdr:cNvPr id="3795" name="Line 548"/>
        <xdr:cNvSpPr>
          <a:spLocks noChangeShapeType="1"/>
        </xdr:cNvSpPr>
      </xdr:nvSpPr>
      <xdr:spPr bwMode="auto">
        <a:xfrm flipV="1">
          <a:off x="57607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38</xdr:row>
      <xdr:rowOff>1562100</xdr:rowOff>
    </xdr:from>
    <xdr:to>
      <xdr:col>91</xdr:col>
      <xdr:colOff>0</xdr:colOff>
      <xdr:row>39</xdr:row>
      <xdr:rowOff>28575</xdr:rowOff>
    </xdr:to>
    <xdr:sp macro="" textlink="">
      <xdr:nvSpPr>
        <xdr:cNvPr id="3796" name="Line 550"/>
        <xdr:cNvSpPr>
          <a:spLocks noChangeShapeType="1"/>
        </xdr:cNvSpPr>
      </xdr:nvSpPr>
      <xdr:spPr bwMode="auto">
        <a:xfrm flipV="1">
          <a:off x="72771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1543050</xdr:rowOff>
    </xdr:from>
    <xdr:to>
      <xdr:col>87</xdr:col>
      <xdr:colOff>0</xdr:colOff>
      <xdr:row>1</xdr:row>
      <xdr:rowOff>9525</xdr:rowOff>
    </xdr:to>
    <xdr:sp macro="" textlink="">
      <xdr:nvSpPr>
        <xdr:cNvPr id="3797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1562100</xdr:rowOff>
    </xdr:from>
    <xdr:to>
      <xdr:col>91</xdr:col>
      <xdr:colOff>0</xdr:colOff>
      <xdr:row>1</xdr:row>
      <xdr:rowOff>28575</xdr:rowOff>
    </xdr:to>
    <xdr:sp macro="" textlink="">
      <xdr:nvSpPr>
        <xdr:cNvPr id="3798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1543050</xdr:rowOff>
    </xdr:from>
    <xdr:to>
      <xdr:col>87</xdr:col>
      <xdr:colOff>0</xdr:colOff>
      <xdr:row>1</xdr:row>
      <xdr:rowOff>9525</xdr:rowOff>
    </xdr:to>
    <xdr:sp macro="" textlink="">
      <xdr:nvSpPr>
        <xdr:cNvPr id="3799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1562100</xdr:rowOff>
    </xdr:from>
    <xdr:to>
      <xdr:col>91</xdr:col>
      <xdr:colOff>0</xdr:colOff>
      <xdr:row>1</xdr:row>
      <xdr:rowOff>28575</xdr:rowOff>
    </xdr:to>
    <xdr:sp macro="" textlink="">
      <xdr:nvSpPr>
        <xdr:cNvPr id="3800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0</xdr:colOff>
      <xdr:row>0</xdr:row>
      <xdr:rowOff>1543050</xdr:rowOff>
    </xdr:from>
    <xdr:to>
      <xdr:col>87</xdr:col>
      <xdr:colOff>0</xdr:colOff>
      <xdr:row>1</xdr:row>
      <xdr:rowOff>9525</xdr:rowOff>
    </xdr:to>
    <xdr:sp macro="" textlink="">
      <xdr:nvSpPr>
        <xdr:cNvPr id="3801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0</xdr:colOff>
      <xdr:row>0</xdr:row>
      <xdr:rowOff>1562100</xdr:rowOff>
    </xdr:from>
    <xdr:to>
      <xdr:col>91</xdr:col>
      <xdr:colOff>0</xdr:colOff>
      <xdr:row>1</xdr:row>
      <xdr:rowOff>28575</xdr:rowOff>
    </xdr:to>
    <xdr:sp macro="" textlink="">
      <xdr:nvSpPr>
        <xdr:cNvPr id="3802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594360</xdr:colOff>
      <xdr:row>0</xdr:row>
      <xdr:rowOff>76200</xdr:rowOff>
    </xdr:from>
    <xdr:to>
      <xdr:col>7</xdr:col>
      <xdr:colOff>205740</xdr:colOff>
      <xdr:row>3</xdr:row>
      <xdr:rowOff>60960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76200"/>
          <a:ext cx="2621280" cy="533400"/>
        </a:xfrm>
        <a:prstGeom prst="rect">
          <a:avLst/>
        </a:prstGeom>
        <a:noFill/>
      </xdr:spPr>
    </xdr:pic>
    <xdr:clientData/>
  </xdr:twoCellAnchor>
  <xdr:twoCellAnchor>
    <xdr:from>
      <xdr:col>14</xdr:col>
      <xdr:colOff>15240</xdr:colOff>
      <xdr:row>1</xdr:row>
      <xdr:rowOff>137160</xdr:rowOff>
    </xdr:from>
    <xdr:to>
      <xdr:col>15</xdr:col>
      <xdr:colOff>426720</xdr:colOff>
      <xdr:row>5</xdr:row>
      <xdr:rowOff>22860</xdr:rowOff>
    </xdr:to>
    <xdr:sp macro="" textlink="">
      <xdr:nvSpPr>
        <xdr:cNvPr id="3" name="Bent-Up Arrow 2"/>
        <xdr:cNvSpPr/>
      </xdr:nvSpPr>
      <xdr:spPr>
        <a:xfrm rot="5400000" flipV="1">
          <a:off x="8660130" y="148590"/>
          <a:ext cx="678180" cy="1021080"/>
        </a:xfrm>
        <a:prstGeom prst="bentUpArrow">
          <a:avLst>
            <a:gd name="adj1" fmla="val 25000"/>
            <a:gd name="adj2" fmla="val 24432"/>
            <a:gd name="adj3" fmla="val 25000"/>
          </a:avLst>
        </a:prstGeom>
        <a:solidFill>
          <a:schemeClr val="bg1">
            <a:lumMod val="6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ris/Desktop/New%20folder/&#917;&#926;&#913;&#924;&#919;&#925;&#921;&#917;&#931;%20&#914;&#913;&#920;&#924;&#927;&#923;&#927;&#915;&#921;&#917;&#931;/&#913;&#921;&#931;&#920;&#919;&#932;&#921;&#922;&#919;%202%20&#917;&#932;&#919;%202012-2014/2%20&#917;&#932;&#919;%20&#913;&#921;&#931;&#920;&#919;&#932;&#921;&#922;&#919;%20&#915;%20&#917;&#926;&#913;&#924;&#919;&#925;&#927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2 ΕΤΗ ΑΙΣΘΗΤΙΚΗ Γ ΕΞΑΜΗΝΟ"/>
    </sheetNames>
    <definedNames>
      <definedName name="Button1_Click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49"/>
  <sheetViews>
    <sheetView workbookViewId="0">
      <pane xSplit="3" ySplit="1" topLeftCell="D33" activePane="bottomRight" state="frozen"/>
      <selection pane="topRight" activeCell="D1" sqref="D1"/>
      <selection pane="bottomLeft" activeCell="A2" sqref="A2"/>
      <selection pane="bottomRight" activeCell="M31" sqref="M31"/>
    </sheetView>
  </sheetViews>
  <sheetFormatPr defaultRowHeight="14.4"/>
  <cols>
    <col min="1" max="1" width="4.6640625" customWidth="1"/>
    <col min="2" max="2" width="5.44140625" customWidth="1"/>
    <col min="3" max="3" width="31.88671875" customWidth="1"/>
    <col min="4" max="4" width="17.5546875" customWidth="1"/>
    <col min="5" max="10" width="5.33203125" customWidth="1"/>
    <col min="11" max="11" width="6.109375" customWidth="1"/>
    <col min="12" max="14" width="5.33203125" customWidth="1"/>
    <col min="15" max="15" width="6.109375" customWidth="1"/>
    <col min="16" max="16" width="11.5546875" customWidth="1"/>
    <col min="17" max="17" width="17.109375" customWidth="1"/>
    <col min="18" max="23" width="5.33203125" customWidth="1"/>
    <col min="24" max="24" width="6.109375" customWidth="1"/>
    <col min="25" max="27" width="5.33203125" customWidth="1"/>
    <col min="28" max="28" width="6.109375" customWidth="1"/>
    <col min="29" max="29" width="11.6640625" customWidth="1"/>
    <col min="30" max="30" width="17.109375" customWidth="1"/>
    <col min="31" max="36" width="5.33203125" customWidth="1"/>
    <col min="37" max="37" width="6.109375" customWidth="1"/>
    <col min="38" max="40" width="5.33203125" customWidth="1"/>
    <col min="41" max="41" width="6.109375" customWidth="1"/>
    <col min="42" max="42" width="11.88671875" customWidth="1"/>
    <col min="43" max="43" width="16.5546875" customWidth="1"/>
    <col min="44" max="49" width="5.33203125" customWidth="1"/>
    <col min="50" max="50" width="6.33203125" customWidth="1"/>
    <col min="51" max="53" width="5.33203125" customWidth="1"/>
    <col min="54" max="54" width="6.33203125" customWidth="1"/>
    <col min="55" max="55" width="12.33203125" customWidth="1"/>
    <col min="56" max="56" width="16.5546875" customWidth="1"/>
    <col min="57" max="62" width="5.33203125" customWidth="1"/>
    <col min="63" max="63" width="6.33203125" customWidth="1"/>
    <col min="64" max="66" width="5.33203125" customWidth="1"/>
    <col min="67" max="67" width="6.33203125" customWidth="1"/>
    <col min="68" max="68" width="12.33203125" customWidth="1"/>
    <col min="69" max="69" width="16.33203125" customWidth="1"/>
    <col min="70" max="75" width="5.33203125" customWidth="1"/>
    <col min="76" max="76" width="6.33203125" customWidth="1"/>
    <col min="77" max="79" width="5.33203125" customWidth="1"/>
    <col min="80" max="80" width="6.33203125" customWidth="1"/>
    <col min="81" max="81" width="12.33203125" customWidth="1"/>
    <col min="82" max="82" width="16.44140625" customWidth="1"/>
    <col min="83" max="88" width="5.33203125" customWidth="1"/>
    <col min="89" max="89" width="6.33203125" customWidth="1"/>
    <col min="90" max="92" width="5.33203125" customWidth="1"/>
    <col min="93" max="93" width="6.33203125" customWidth="1"/>
    <col min="94" max="94" width="12.33203125" customWidth="1"/>
  </cols>
  <sheetData>
    <row r="1" spans="1:94" ht="92.25" customHeight="1">
      <c r="A1" s="1" t="s">
        <v>0</v>
      </c>
      <c r="B1" s="2" t="s">
        <v>1</v>
      </c>
      <c r="C1" s="1" t="s">
        <v>2</v>
      </c>
      <c r="D1" s="3" t="s">
        <v>10</v>
      </c>
      <c r="E1" s="45" t="s">
        <v>3</v>
      </c>
      <c r="F1" s="46"/>
      <c r="G1" s="45" t="s">
        <v>4</v>
      </c>
      <c r="H1" s="46"/>
      <c r="I1" s="45" t="s">
        <v>5</v>
      </c>
      <c r="J1" s="46"/>
      <c r="K1" s="45" t="s">
        <v>6</v>
      </c>
      <c r="L1" s="46"/>
      <c r="M1" s="45" t="s">
        <v>7</v>
      </c>
      <c r="N1" s="46"/>
      <c r="O1" s="4" t="s">
        <v>8</v>
      </c>
      <c r="P1" s="5" t="s">
        <v>9</v>
      </c>
      <c r="Q1" s="3" t="s">
        <v>10</v>
      </c>
      <c r="R1" s="45" t="s">
        <v>3</v>
      </c>
      <c r="S1" s="46"/>
      <c r="T1" s="45" t="s">
        <v>4</v>
      </c>
      <c r="U1" s="46"/>
      <c r="V1" s="45" t="s">
        <v>5</v>
      </c>
      <c r="W1" s="46"/>
      <c r="X1" s="45" t="s">
        <v>6</v>
      </c>
      <c r="Y1" s="46"/>
      <c r="Z1" s="45" t="s">
        <v>7</v>
      </c>
      <c r="AA1" s="46"/>
      <c r="AB1" s="13" t="s">
        <v>8</v>
      </c>
      <c r="AC1" s="5" t="s">
        <v>9</v>
      </c>
      <c r="AD1" s="3" t="s">
        <v>10</v>
      </c>
      <c r="AE1" s="45" t="s">
        <v>3</v>
      </c>
      <c r="AF1" s="46"/>
      <c r="AG1" s="45" t="s">
        <v>4</v>
      </c>
      <c r="AH1" s="46"/>
      <c r="AI1" s="45" t="s">
        <v>5</v>
      </c>
      <c r="AJ1" s="46"/>
      <c r="AK1" s="45" t="s">
        <v>6</v>
      </c>
      <c r="AL1" s="46"/>
      <c r="AM1" s="45" t="s">
        <v>7</v>
      </c>
      <c r="AN1" s="46"/>
      <c r="AO1" s="14" t="s">
        <v>8</v>
      </c>
      <c r="AP1" s="5" t="s">
        <v>9</v>
      </c>
      <c r="AQ1" s="3" t="s">
        <v>10</v>
      </c>
      <c r="AR1" s="45" t="s">
        <v>3</v>
      </c>
      <c r="AS1" s="46"/>
      <c r="AT1" s="45" t="s">
        <v>4</v>
      </c>
      <c r="AU1" s="46"/>
      <c r="AV1" s="45" t="s">
        <v>5</v>
      </c>
      <c r="AW1" s="46"/>
      <c r="AX1" s="45" t="s">
        <v>6</v>
      </c>
      <c r="AY1" s="46"/>
      <c r="AZ1" s="45" t="s">
        <v>7</v>
      </c>
      <c r="BA1" s="46"/>
      <c r="BB1" s="15" t="s">
        <v>8</v>
      </c>
      <c r="BC1" s="5" t="s">
        <v>9</v>
      </c>
      <c r="BD1" s="3" t="s">
        <v>10</v>
      </c>
      <c r="BE1" s="45" t="s">
        <v>3</v>
      </c>
      <c r="BF1" s="46"/>
      <c r="BG1" s="45" t="s">
        <v>4</v>
      </c>
      <c r="BH1" s="46"/>
      <c r="BI1" s="45" t="s">
        <v>5</v>
      </c>
      <c r="BJ1" s="46"/>
      <c r="BK1" s="45" t="s">
        <v>6</v>
      </c>
      <c r="BL1" s="46"/>
      <c r="BM1" s="45" t="s">
        <v>7</v>
      </c>
      <c r="BN1" s="46"/>
      <c r="BO1" s="16" t="s">
        <v>8</v>
      </c>
      <c r="BP1" s="5" t="s">
        <v>9</v>
      </c>
      <c r="BQ1" s="3" t="s">
        <v>10</v>
      </c>
      <c r="BR1" s="45" t="s">
        <v>3</v>
      </c>
      <c r="BS1" s="46"/>
      <c r="BT1" s="45" t="s">
        <v>4</v>
      </c>
      <c r="BU1" s="46"/>
      <c r="BV1" s="45" t="s">
        <v>5</v>
      </c>
      <c r="BW1" s="46"/>
      <c r="BX1" s="45" t="s">
        <v>6</v>
      </c>
      <c r="BY1" s="46"/>
      <c r="BZ1" s="45" t="s">
        <v>7</v>
      </c>
      <c r="CA1" s="46"/>
      <c r="CB1" s="16" t="s">
        <v>8</v>
      </c>
      <c r="CC1" s="5" t="s">
        <v>9</v>
      </c>
      <c r="CD1" s="3" t="s">
        <v>10</v>
      </c>
      <c r="CE1" s="45" t="s">
        <v>3</v>
      </c>
      <c r="CF1" s="46"/>
      <c r="CG1" s="45" t="s">
        <v>4</v>
      </c>
      <c r="CH1" s="46"/>
      <c r="CI1" s="45" t="s">
        <v>5</v>
      </c>
      <c r="CJ1" s="46"/>
      <c r="CK1" s="45" t="s">
        <v>6</v>
      </c>
      <c r="CL1" s="46"/>
      <c r="CM1" s="45" t="s">
        <v>7</v>
      </c>
      <c r="CN1" s="46"/>
      <c r="CO1" s="16" t="s">
        <v>8</v>
      </c>
      <c r="CP1" s="5" t="s">
        <v>9</v>
      </c>
    </row>
    <row r="2" spans="1:94" ht="30" customHeight="1">
      <c r="A2" s="6">
        <v>1</v>
      </c>
      <c r="B2" s="12">
        <v>1092</v>
      </c>
      <c r="C2" s="12" t="s">
        <v>24</v>
      </c>
      <c r="D2" s="43" t="s">
        <v>62</v>
      </c>
      <c r="E2" s="30">
        <v>100</v>
      </c>
      <c r="F2" s="31">
        <f>E2*10%</f>
        <v>10</v>
      </c>
      <c r="G2" s="10">
        <v>100</v>
      </c>
      <c r="H2" s="31">
        <f>G2*10%</f>
        <v>10</v>
      </c>
      <c r="I2" s="10">
        <v>70</v>
      </c>
      <c r="J2" s="31">
        <f t="shared" ref="J2:J40" si="0">I2*20%</f>
        <v>14</v>
      </c>
      <c r="K2" s="31">
        <f>L2*100/40</f>
        <v>85</v>
      </c>
      <c r="L2" s="31">
        <f>SUM(F2+H2+J2)</f>
        <v>34</v>
      </c>
      <c r="M2" s="10">
        <v>93</v>
      </c>
      <c r="N2" s="31">
        <f>M2*60%</f>
        <v>55.8</v>
      </c>
      <c r="O2" s="32">
        <f>SUM(N2+L2)</f>
        <v>89.8</v>
      </c>
      <c r="P2" s="33" t="str">
        <f>IF(O2&gt;=50,"Προάγεται","Απορίπτεται")</f>
        <v>Προάγεται</v>
      </c>
      <c r="Q2" s="43" t="s">
        <v>52</v>
      </c>
      <c r="R2" s="30">
        <v>85</v>
      </c>
      <c r="S2" s="31">
        <f>R2*10%</f>
        <v>8.5</v>
      </c>
      <c r="T2" s="10">
        <v>95</v>
      </c>
      <c r="U2" s="31">
        <f>T2*10%</f>
        <v>9.5</v>
      </c>
      <c r="V2" s="10">
        <v>51</v>
      </c>
      <c r="W2" s="31">
        <f t="shared" ref="W2:W42" si="1">V2*20%</f>
        <v>10.200000000000001</v>
      </c>
      <c r="X2" s="31">
        <f>Y2*100/40</f>
        <v>70.500000000000014</v>
      </c>
      <c r="Y2" s="31">
        <f>SUM(S2+U2+W2)</f>
        <v>28.200000000000003</v>
      </c>
      <c r="Z2" s="10">
        <v>24</v>
      </c>
      <c r="AA2" s="31">
        <f>Z2*60%</f>
        <v>14.399999999999999</v>
      </c>
      <c r="AB2" s="32">
        <f>SUM(AA2+Y2)</f>
        <v>42.6</v>
      </c>
      <c r="AC2" s="33" t="str">
        <f>IF(AB2&gt;=50,"Προάγεται","Απορίπτεται")</f>
        <v>Απορίπτεται</v>
      </c>
      <c r="AD2" s="43" t="s">
        <v>57</v>
      </c>
      <c r="AE2" s="30">
        <v>70</v>
      </c>
      <c r="AF2" s="31">
        <f>AE2*10%</f>
        <v>7</v>
      </c>
      <c r="AG2" s="10">
        <v>100</v>
      </c>
      <c r="AH2" s="31">
        <f>AG2*10%</f>
        <v>10</v>
      </c>
      <c r="AI2" s="10">
        <v>50</v>
      </c>
      <c r="AJ2" s="31">
        <f t="shared" ref="AJ2:AJ31" si="2">AI2*20%</f>
        <v>10</v>
      </c>
      <c r="AK2" s="31">
        <f>AL2*100/40</f>
        <v>67.5</v>
      </c>
      <c r="AL2" s="31">
        <f>SUM(AF2+AH2+AJ2)</f>
        <v>27</v>
      </c>
      <c r="AM2" s="10">
        <v>29</v>
      </c>
      <c r="AN2" s="31">
        <f>AM2*60%</f>
        <v>17.399999999999999</v>
      </c>
      <c r="AO2" s="32">
        <f>SUM(AN2+AL2)</f>
        <v>44.4</v>
      </c>
      <c r="AP2" s="33" t="str">
        <f>IF(AO2&gt;=50,"Προάγεται","Απορίπτεται")</f>
        <v>Απορίπτεται</v>
      </c>
      <c r="AQ2" s="43" t="s">
        <v>58</v>
      </c>
      <c r="AR2" s="30">
        <v>85</v>
      </c>
      <c r="AS2" s="31">
        <f>AR2*10%</f>
        <v>8.5</v>
      </c>
      <c r="AT2" s="10">
        <v>100</v>
      </c>
      <c r="AU2" s="31">
        <f>AT2*10%</f>
        <v>10</v>
      </c>
      <c r="AV2" s="10">
        <v>49</v>
      </c>
      <c r="AW2" s="31">
        <f t="shared" ref="AW2:AW40" si="3">AV2*20%</f>
        <v>9.8000000000000007</v>
      </c>
      <c r="AX2" s="31">
        <f>AY2*100/40</f>
        <v>70.75</v>
      </c>
      <c r="AY2" s="31">
        <f>SUM(AS2+AU2+AW2)</f>
        <v>28.3</v>
      </c>
      <c r="AZ2" s="10">
        <v>46</v>
      </c>
      <c r="BA2" s="31">
        <f>AZ2*60%</f>
        <v>27.599999999999998</v>
      </c>
      <c r="BB2" s="32">
        <f>SUM(BA2+AY2)</f>
        <v>55.9</v>
      </c>
      <c r="BC2" s="33" t="str">
        <f>IF(BB2&gt;=50,"Προάγεται","Απορίπτεται")</f>
        <v>Προάγεται</v>
      </c>
      <c r="BD2" s="43" t="s">
        <v>59</v>
      </c>
      <c r="BE2" s="30">
        <v>85</v>
      </c>
      <c r="BF2" s="31">
        <f>BE2*10%</f>
        <v>8.5</v>
      </c>
      <c r="BG2" s="10">
        <v>95</v>
      </c>
      <c r="BH2" s="31">
        <f>BG2*10%</f>
        <v>9.5</v>
      </c>
      <c r="BI2" s="10">
        <v>89</v>
      </c>
      <c r="BJ2" s="31">
        <f t="shared" ref="BJ2:BJ37" si="4">BI2*20%</f>
        <v>17.8</v>
      </c>
      <c r="BK2" s="31">
        <f>BL2*100/40</f>
        <v>89.499999999999986</v>
      </c>
      <c r="BL2" s="31">
        <f>SUM(BF2+BH2+BJ2)</f>
        <v>35.799999999999997</v>
      </c>
      <c r="BM2" s="10">
        <v>33</v>
      </c>
      <c r="BN2" s="31">
        <f>BM2*60%</f>
        <v>19.8</v>
      </c>
      <c r="BO2" s="32">
        <f>SUM(BN2+BL2)</f>
        <v>55.599999999999994</v>
      </c>
      <c r="BP2" s="33" t="str">
        <f>IF(BO2&gt;=50,"Προάγεται","Απορίπτεται")</f>
        <v>Προάγεται</v>
      </c>
      <c r="BQ2" s="43" t="s">
        <v>60</v>
      </c>
      <c r="BR2" s="30">
        <v>60</v>
      </c>
      <c r="BS2" s="31">
        <f>BR2*10%</f>
        <v>6</v>
      </c>
      <c r="BT2" s="10">
        <v>100</v>
      </c>
      <c r="BU2" s="31">
        <f>BT2*10%</f>
        <v>10</v>
      </c>
      <c r="BV2" s="10">
        <v>45</v>
      </c>
      <c r="BW2" s="31">
        <f t="shared" ref="BW2:BW39" si="5">BV2*20%</f>
        <v>9</v>
      </c>
      <c r="BX2" s="31">
        <f>BY2*100/40</f>
        <v>62.5</v>
      </c>
      <c r="BY2" s="31">
        <f>SUM(BS2+BU2+BW2)</f>
        <v>25</v>
      </c>
      <c r="BZ2" s="10">
        <v>56</v>
      </c>
      <c r="CA2" s="31">
        <f>BZ2*60%</f>
        <v>33.6</v>
      </c>
      <c r="CB2" s="32">
        <f>SUM(CA2+BY2)</f>
        <v>58.6</v>
      </c>
      <c r="CC2" s="33" t="str">
        <f>IF(CB2&gt;=50,"Προάγεται","Απορίπτεται")</f>
        <v>Προάγεται</v>
      </c>
      <c r="CD2" s="43" t="s">
        <v>61</v>
      </c>
      <c r="CE2" s="30">
        <v>96</v>
      </c>
      <c r="CF2" s="31">
        <f>CE2*10%</f>
        <v>9.6000000000000014</v>
      </c>
      <c r="CG2" s="10">
        <v>100</v>
      </c>
      <c r="CH2" s="31">
        <f>CG2*10%</f>
        <v>10</v>
      </c>
      <c r="CI2" s="10">
        <v>62</v>
      </c>
      <c r="CJ2" s="31">
        <f t="shared" ref="CJ2:CJ42" si="6">CI2*20%</f>
        <v>12.4</v>
      </c>
      <c r="CK2" s="31">
        <f>CL2*100/40</f>
        <v>80</v>
      </c>
      <c r="CL2" s="31">
        <f>SUM(CF2+CH2+CJ2)</f>
        <v>32</v>
      </c>
      <c r="CM2" s="10">
        <v>95</v>
      </c>
      <c r="CN2" s="31">
        <f>CM2*60%</f>
        <v>57</v>
      </c>
      <c r="CO2" s="32">
        <f>SUM(CN2+CL2)</f>
        <v>89</v>
      </c>
      <c r="CP2" s="33" t="str">
        <f>IF(CO2&gt;=50,"Προάγεται","Απορίπτεται")</f>
        <v>Προάγεται</v>
      </c>
    </row>
    <row r="3" spans="1:94" ht="66">
      <c r="A3" s="6">
        <v>2</v>
      </c>
      <c r="B3" s="12">
        <v>1131</v>
      </c>
      <c r="C3" s="12" t="s">
        <v>25</v>
      </c>
      <c r="D3" s="43" t="s">
        <v>62</v>
      </c>
      <c r="E3" s="30">
        <v>100</v>
      </c>
      <c r="F3" s="31">
        <f t="shared" ref="F3:F40" si="7">E3*10%</f>
        <v>10</v>
      </c>
      <c r="G3" s="10">
        <v>95</v>
      </c>
      <c r="H3" s="31">
        <f t="shared" ref="H3:H40" si="8">G3*10%</f>
        <v>9.5</v>
      </c>
      <c r="I3" s="10">
        <v>78</v>
      </c>
      <c r="J3" s="31">
        <f t="shared" si="0"/>
        <v>15.600000000000001</v>
      </c>
      <c r="K3" s="31">
        <f t="shared" ref="K3:K40" si="9">L3*100/40</f>
        <v>87.75</v>
      </c>
      <c r="L3" s="31">
        <f t="shared" ref="L3:L40" si="10">SUM(F3+H3+J3)</f>
        <v>35.1</v>
      </c>
      <c r="M3" s="10">
        <v>73</v>
      </c>
      <c r="N3" s="31">
        <f t="shared" ref="N3:N40" si="11">M3*60%</f>
        <v>43.8</v>
      </c>
      <c r="O3" s="32">
        <f t="shared" ref="O3:O40" si="12">SUM(N3+L3)</f>
        <v>78.900000000000006</v>
      </c>
      <c r="P3" s="33" t="str">
        <f>IF(O3&gt;=50,"Προάγεται","Απορίπτεται")</f>
        <v>Προάγεται</v>
      </c>
      <c r="Q3" s="43" t="s">
        <v>52</v>
      </c>
      <c r="R3" s="30">
        <v>95</v>
      </c>
      <c r="S3" s="31">
        <f t="shared" ref="S3:S42" si="13">R3*10%</f>
        <v>9.5</v>
      </c>
      <c r="T3" s="10">
        <v>95</v>
      </c>
      <c r="U3" s="31">
        <f t="shared" ref="U3:U42" si="14">T3*10%</f>
        <v>9.5</v>
      </c>
      <c r="V3" s="10">
        <v>85</v>
      </c>
      <c r="W3" s="31">
        <f t="shared" si="1"/>
        <v>17</v>
      </c>
      <c r="X3" s="31">
        <f t="shared" ref="X3:X42" si="15">Y3*100/40</f>
        <v>90</v>
      </c>
      <c r="Y3" s="31">
        <f t="shared" ref="Y3:Y42" si="16">SUM(S3+U3+W3)</f>
        <v>36</v>
      </c>
      <c r="Z3" s="10">
        <v>57</v>
      </c>
      <c r="AA3" s="31">
        <f t="shared" ref="AA3:AA42" si="17">Z3*60%</f>
        <v>34.199999999999996</v>
      </c>
      <c r="AB3" s="32">
        <f t="shared" ref="AB3:AB42" si="18">SUM(AA3+Y3)</f>
        <v>70.199999999999989</v>
      </c>
      <c r="AC3" s="33" t="str">
        <f>IF(AB3&gt;=50,"Προάγεται","Απορίπτεται")</f>
        <v>Προάγεται</v>
      </c>
      <c r="AD3" s="43" t="s">
        <v>57</v>
      </c>
      <c r="AE3" s="30">
        <v>95</v>
      </c>
      <c r="AF3" s="31">
        <f t="shared" ref="AF3:AF31" si="19">AE3*10%</f>
        <v>9.5</v>
      </c>
      <c r="AG3" s="10">
        <v>100</v>
      </c>
      <c r="AH3" s="31">
        <f t="shared" ref="AH3:AH31" si="20">AG3*10%</f>
        <v>10</v>
      </c>
      <c r="AI3" s="10">
        <v>50</v>
      </c>
      <c r="AJ3" s="31">
        <f t="shared" si="2"/>
        <v>10</v>
      </c>
      <c r="AK3" s="31">
        <f t="shared" ref="AK3:AK31" si="21">AL3*100/40</f>
        <v>73.75</v>
      </c>
      <c r="AL3" s="31">
        <f t="shared" ref="AL3:AL31" si="22">SUM(AF3+AH3+AJ3)</f>
        <v>29.5</v>
      </c>
      <c r="AM3" s="10">
        <v>43</v>
      </c>
      <c r="AN3" s="31">
        <f t="shared" ref="AN3:AN31" si="23">AM3*60%</f>
        <v>25.8</v>
      </c>
      <c r="AO3" s="32">
        <f t="shared" ref="AO3:AO31" si="24">SUM(AN3+AL3)</f>
        <v>55.3</v>
      </c>
      <c r="AP3" s="33" t="str">
        <f>IF(AO3&gt;=50,"Προάγεται","Απορίπτεται")</f>
        <v>Προάγεται</v>
      </c>
      <c r="AQ3" s="43" t="s">
        <v>58</v>
      </c>
      <c r="AR3" s="30">
        <v>100</v>
      </c>
      <c r="AS3" s="31">
        <f t="shared" ref="AS3:AS40" si="25">AR3*10%</f>
        <v>10</v>
      </c>
      <c r="AT3" s="10">
        <v>100</v>
      </c>
      <c r="AU3" s="31">
        <f t="shared" ref="AU3:AU40" si="26">AT3*10%</f>
        <v>10</v>
      </c>
      <c r="AV3" s="10">
        <v>65</v>
      </c>
      <c r="AW3" s="31">
        <f t="shared" si="3"/>
        <v>13</v>
      </c>
      <c r="AX3" s="31">
        <f t="shared" ref="AX3:AX40" si="27">AY3*100/40</f>
        <v>82.5</v>
      </c>
      <c r="AY3" s="31">
        <f t="shared" ref="AY3:AY40" si="28">SUM(AS3+AU3+AW3)</f>
        <v>33</v>
      </c>
      <c r="AZ3" s="10">
        <v>59</v>
      </c>
      <c r="BA3" s="31">
        <f t="shared" ref="BA3:BA40" si="29">AZ3*60%</f>
        <v>35.4</v>
      </c>
      <c r="BB3" s="32">
        <f t="shared" ref="BB3:BB40" si="30">SUM(BA3+AY3)</f>
        <v>68.400000000000006</v>
      </c>
      <c r="BC3" s="33" t="str">
        <f>IF(BB3&gt;=50,"Προάγεται","Απορίπτεται")</f>
        <v>Προάγεται</v>
      </c>
      <c r="BD3" s="43" t="s">
        <v>59</v>
      </c>
      <c r="BE3" s="30">
        <v>95</v>
      </c>
      <c r="BF3" s="31">
        <f t="shared" ref="BF3:BF37" si="31">BE3*10%</f>
        <v>9.5</v>
      </c>
      <c r="BG3" s="10">
        <v>95</v>
      </c>
      <c r="BH3" s="31">
        <f t="shared" ref="BH3:BH37" si="32">BG3*10%</f>
        <v>9.5</v>
      </c>
      <c r="BI3" s="10">
        <v>91</v>
      </c>
      <c r="BJ3" s="31">
        <f t="shared" si="4"/>
        <v>18.2</v>
      </c>
      <c r="BK3" s="31">
        <f t="shared" ref="BK3:BK37" si="33">BL3*100/40</f>
        <v>93.000000000000014</v>
      </c>
      <c r="BL3" s="31">
        <f t="shared" ref="BL3:BL37" si="34">SUM(BF3+BH3+BJ3)</f>
        <v>37.200000000000003</v>
      </c>
      <c r="BM3" s="10">
        <v>69</v>
      </c>
      <c r="BN3" s="31">
        <f t="shared" ref="BN3:BN37" si="35">BM3*60%</f>
        <v>41.4</v>
      </c>
      <c r="BO3" s="32">
        <f t="shared" ref="BO3:BO37" si="36">SUM(BN3+BL3)</f>
        <v>78.599999999999994</v>
      </c>
      <c r="BP3" s="33" t="str">
        <f>IF(BO3&gt;=50,"Προάγεται","Απορίπτεται")</f>
        <v>Προάγεται</v>
      </c>
      <c r="BQ3" s="43" t="s">
        <v>60</v>
      </c>
      <c r="BR3" s="30">
        <v>70</v>
      </c>
      <c r="BS3" s="31">
        <f t="shared" ref="BS3:BS39" si="37">BR3*10%</f>
        <v>7</v>
      </c>
      <c r="BT3" s="10">
        <v>100</v>
      </c>
      <c r="BU3" s="31">
        <f t="shared" ref="BU3:BU39" si="38">BT3*10%</f>
        <v>10</v>
      </c>
      <c r="BV3" s="10">
        <v>55</v>
      </c>
      <c r="BW3" s="31">
        <f t="shared" si="5"/>
        <v>11</v>
      </c>
      <c r="BX3" s="31">
        <f t="shared" ref="BX3:BX39" si="39">BY3*100/40</f>
        <v>70</v>
      </c>
      <c r="BY3" s="31">
        <f t="shared" ref="BY3:BY39" si="40">SUM(BS3+BU3+BW3)</f>
        <v>28</v>
      </c>
      <c r="BZ3" s="10">
        <v>80</v>
      </c>
      <c r="CA3" s="31">
        <f t="shared" ref="CA3:CA39" si="41">BZ3*60%</f>
        <v>48</v>
      </c>
      <c r="CB3" s="32">
        <f t="shared" ref="CB3:CB39" si="42">SUM(CA3+BY3)</f>
        <v>76</v>
      </c>
      <c r="CC3" s="33" t="str">
        <f>IF(CB3&gt;=50,"Προάγεται","Απορίπτεται")</f>
        <v>Προάγεται</v>
      </c>
      <c r="CD3" s="43" t="s">
        <v>61</v>
      </c>
      <c r="CE3" s="30">
        <v>95</v>
      </c>
      <c r="CF3" s="31">
        <f t="shared" ref="CF3:CF42" si="43">CE3*10%</f>
        <v>9.5</v>
      </c>
      <c r="CG3" s="10">
        <v>100</v>
      </c>
      <c r="CH3" s="31">
        <f t="shared" ref="CH3:CH42" si="44">CG3*10%</f>
        <v>10</v>
      </c>
      <c r="CI3" s="10">
        <v>95</v>
      </c>
      <c r="CJ3" s="31">
        <f t="shared" si="6"/>
        <v>19</v>
      </c>
      <c r="CK3" s="31">
        <f t="shared" ref="CK3:CK42" si="45">CL3*100/40</f>
        <v>96.25</v>
      </c>
      <c r="CL3" s="31">
        <f t="shared" ref="CL3:CL42" si="46">SUM(CF3+CH3+CJ3)</f>
        <v>38.5</v>
      </c>
      <c r="CM3" s="10">
        <v>93</v>
      </c>
      <c r="CN3" s="31">
        <f t="shared" ref="CN3:CN42" si="47">CM3*60%</f>
        <v>55.8</v>
      </c>
      <c r="CO3" s="32">
        <f t="shared" ref="CO3:CO42" si="48">SUM(CN3+CL3)</f>
        <v>94.3</v>
      </c>
      <c r="CP3" s="33" t="str">
        <f>IF(CO3&gt;=50,"Προάγεται","Απορίπτεται")</f>
        <v>Προάγεται</v>
      </c>
    </row>
    <row r="4" spans="1:94" ht="66">
      <c r="A4" s="6">
        <v>3</v>
      </c>
      <c r="B4" s="12">
        <v>1086</v>
      </c>
      <c r="C4" s="12" t="s">
        <v>26</v>
      </c>
      <c r="D4" s="43" t="s">
        <v>62</v>
      </c>
      <c r="E4" s="30">
        <v>100</v>
      </c>
      <c r="F4" s="31">
        <f t="shared" si="7"/>
        <v>10</v>
      </c>
      <c r="G4" s="10">
        <v>100</v>
      </c>
      <c r="H4" s="31">
        <f t="shared" si="8"/>
        <v>10</v>
      </c>
      <c r="I4" s="10">
        <v>62</v>
      </c>
      <c r="J4" s="31">
        <f t="shared" si="0"/>
        <v>12.4</v>
      </c>
      <c r="K4" s="31">
        <f t="shared" si="9"/>
        <v>81</v>
      </c>
      <c r="L4" s="31">
        <f t="shared" si="10"/>
        <v>32.4</v>
      </c>
      <c r="M4" s="10">
        <v>64</v>
      </c>
      <c r="N4" s="31">
        <f t="shared" si="11"/>
        <v>38.4</v>
      </c>
      <c r="O4" s="32">
        <f t="shared" si="12"/>
        <v>70.8</v>
      </c>
      <c r="P4" s="33" t="str">
        <f t="shared" ref="P4:P40" si="49">IF(O4&gt;=50,"Προάγεται","Απορίπτεται")</f>
        <v>Προάγεται</v>
      </c>
      <c r="Q4" s="43" t="s">
        <v>52</v>
      </c>
      <c r="R4" s="30">
        <v>90</v>
      </c>
      <c r="S4" s="31">
        <f t="shared" si="13"/>
        <v>9</v>
      </c>
      <c r="T4" s="10">
        <v>100</v>
      </c>
      <c r="U4" s="31">
        <f t="shared" si="14"/>
        <v>10</v>
      </c>
      <c r="V4" s="10">
        <v>40</v>
      </c>
      <c r="W4" s="31">
        <f t="shared" si="1"/>
        <v>8</v>
      </c>
      <c r="X4" s="31">
        <f t="shared" si="15"/>
        <v>67.5</v>
      </c>
      <c r="Y4" s="31">
        <f t="shared" si="16"/>
        <v>27</v>
      </c>
      <c r="Z4" s="10">
        <v>26</v>
      </c>
      <c r="AA4" s="31">
        <f t="shared" si="17"/>
        <v>15.6</v>
      </c>
      <c r="AB4" s="32">
        <f t="shared" si="18"/>
        <v>42.6</v>
      </c>
      <c r="AC4" s="33" t="str">
        <f t="shared" ref="AC4:AC42" si="50">IF(AB4&gt;=50,"Προάγεται","Απορίπτεται")</f>
        <v>Απορίπτεται</v>
      </c>
      <c r="AD4" s="43" t="s">
        <v>57</v>
      </c>
      <c r="AE4" s="30">
        <v>70</v>
      </c>
      <c r="AF4" s="31">
        <f t="shared" si="19"/>
        <v>7</v>
      </c>
      <c r="AG4" s="10">
        <v>100</v>
      </c>
      <c r="AH4" s="31">
        <f t="shared" si="20"/>
        <v>10</v>
      </c>
      <c r="AI4" s="10">
        <v>50</v>
      </c>
      <c r="AJ4" s="31">
        <f t="shared" si="2"/>
        <v>10</v>
      </c>
      <c r="AK4" s="31">
        <f t="shared" si="21"/>
        <v>67.5</v>
      </c>
      <c r="AL4" s="31">
        <f t="shared" si="22"/>
        <v>27</v>
      </c>
      <c r="AM4" s="10">
        <v>24</v>
      </c>
      <c r="AN4" s="31">
        <f t="shared" si="23"/>
        <v>14.399999999999999</v>
      </c>
      <c r="AO4" s="32">
        <f t="shared" si="24"/>
        <v>41.4</v>
      </c>
      <c r="AP4" s="33" t="str">
        <f t="shared" ref="AP4:AP31" si="51">IF(AO4&gt;=50,"Προάγεται","Απορίπτεται")</f>
        <v>Απορίπτεται</v>
      </c>
      <c r="AQ4" s="43" t="s">
        <v>58</v>
      </c>
      <c r="AR4" s="30">
        <v>90</v>
      </c>
      <c r="AS4" s="31">
        <f t="shared" si="25"/>
        <v>9</v>
      </c>
      <c r="AT4" s="10">
        <v>100</v>
      </c>
      <c r="AU4" s="31">
        <f t="shared" si="26"/>
        <v>10</v>
      </c>
      <c r="AV4" s="10">
        <v>52</v>
      </c>
      <c r="AW4" s="31">
        <f t="shared" si="3"/>
        <v>10.4</v>
      </c>
      <c r="AX4" s="31">
        <f t="shared" si="27"/>
        <v>73.5</v>
      </c>
      <c r="AY4" s="31">
        <f t="shared" si="28"/>
        <v>29.4</v>
      </c>
      <c r="AZ4" s="10">
        <v>43</v>
      </c>
      <c r="BA4" s="31">
        <f t="shared" si="29"/>
        <v>25.8</v>
      </c>
      <c r="BB4" s="32">
        <f t="shared" si="30"/>
        <v>55.2</v>
      </c>
      <c r="BC4" s="33" t="str">
        <f t="shared" ref="BC4:BC40" si="52">IF(BB4&gt;=50,"Προάγεται","Απορίπτεται")</f>
        <v>Προάγεται</v>
      </c>
      <c r="BD4" s="43" t="s">
        <v>59</v>
      </c>
      <c r="BE4" s="30">
        <v>90</v>
      </c>
      <c r="BF4" s="31">
        <f t="shared" si="31"/>
        <v>9</v>
      </c>
      <c r="BG4" s="10">
        <v>100</v>
      </c>
      <c r="BH4" s="31">
        <f t="shared" si="32"/>
        <v>10</v>
      </c>
      <c r="BI4" s="10">
        <v>69</v>
      </c>
      <c r="BJ4" s="31">
        <f t="shared" si="4"/>
        <v>13.8</v>
      </c>
      <c r="BK4" s="31">
        <f t="shared" si="33"/>
        <v>81.999999999999986</v>
      </c>
      <c r="BL4" s="31">
        <f t="shared" si="34"/>
        <v>32.799999999999997</v>
      </c>
      <c r="BM4" s="10">
        <v>51</v>
      </c>
      <c r="BN4" s="31">
        <f t="shared" si="35"/>
        <v>30.599999999999998</v>
      </c>
      <c r="BO4" s="32">
        <f t="shared" si="36"/>
        <v>63.399999999999991</v>
      </c>
      <c r="BP4" s="33" t="str">
        <f t="shared" ref="BP4:BP37" si="53">IF(BO4&gt;=50,"Προάγεται","Απορίπτεται")</f>
        <v>Προάγεται</v>
      </c>
      <c r="BQ4" s="43" t="s">
        <v>60</v>
      </c>
      <c r="BR4" s="30">
        <v>60</v>
      </c>
      <c r="BS4" s="31">
        <f t="shared" si="37"/>
        <v>6</v>
      </c>
      <c r="BT4" s="10">
        <v>100</v>
      </c>
      <c r="BU4" s="31">
        <f t="shared" si="38"/>
        <v>10</v>
      </c>
      <c r="BV4" s="10">
        <v>45</v>
      </c>
      <c r="BW4" s="31">
        <f t="shared" si="5"/>
        <v>9</v>
      </c>
      <c r="BX4" s="31">
        <f t="shared" si="39"/>
        <v>62.5</v>
      </c>
      <c r="BY4" s="31">
        <f t="shared" si="40"/>
        <v>25</v>
      </c>
      <c r="BZ4" s="10">
        <v>24</v>
      </c>
      <c r="CA4" s="31">
        <f t="shared" si="41"/>
        <v>14.399999999999999</v>
      </c>
      <c r="CB4" s="32">
        <f t="shared" si="42"/>
        <v>39.4</v>
      </c>
      <c r="CC4" s="33" t="str">
        <f t="shared" ref="CC4:CC39" si="54">IF(CB4&gt;=50,"Προάγεται","Απορίπτεται")</f>
        <v>Απορίπτεται</v>
      </c>
      <c r="CD4" s="43" t="s">
        <v>61</v>
      </c>
      <c r="CE4" s="30">
        <v>95</v>
      </c>
      <c r="CF4" s="31">
        <f t="shared" si="43"/>
        <v>9.5</v>
      </c>
      <c r="CG4" s="10">
        <v>100</v>
      </c>
      <c r="CH4" s="31">
        <f t="shared" si="44"/>
        <v>10</v>
      </c>
      <c r="CI4" s="10">
        <v>70</v>
      </c>
      <c r="CJ4" s="31">
        <f t="shared" si="6"/>
        <v>14</v>
      </c>
      <c r="CK4" s="31">
        <f t="shared" si="45"/>
        <v>83.75</v>
      </c>
      <c r="CL4" s="31">
        <f t="shared" si="46"/>
        <v>33.5</v>
      </c>
      <c r="CM4" s="10">
        <v>70</v>
      </c>
      <c r="CN4" s="31">
        <f t="shared" si="47"/>
        <v>42</v>
      </c>
      <c r="CO4" s="32">
        <f t="shared" si="48"/>
        <v>75.5</v>
      </c>
      <c r="CP4" s="33" t="str">
        <f t="shared" ref="CP4:CP42" si="55">IF(CO4&gt;=50,"Προάγεται","Απορίπτεται")</f>
        <v>Προάγεται</v>
      </c>
    </row>
    <row r="5" spans="1:94" ht="66">
      <c r="A5" s="6">
        <v>4</v>
      </c>
      <c r="B5" s="12">
        <v>1207</v>
      </c>
      <c r="C5" s="12" t="s">
        <v>27</v>
      </c>
      <c r="D5" s="43" t="s">
        <v>62</v>
      </c>
      <c r="E5" s="30">
        <v>100</v>
      </c>
      <c r="F5" s="31">
        <f t="shared" si="7"/>
        <v>10</v>
      </c>
      <c r="G5" s="10">
        <v>50</v>
      </c>
      <c r="H5" s="31">
        <f t="shared" si="8"/>
        <v>5</v>
      </c>
      <c r="I5" s="10">
        <v>47</v>
      </c>
      <c r="J5" s="31">
        <f t="shared" si="0"/>
        <v>9.4</v>
      </c>
      <c r="K5" s="31">
        <f t="shared" si="9"/>
        <v>61</v>
      </c>
      <c r="L5" s="31">
        <f t="shared" si="10"/>
        <v>24.4</v>
      </c>
      <c r="M5" s="10"/>
      <c r="N5" s="31">
        <f t="shared" si="11"/>
        <v>0</v>
      </c>
      <c r="O5" s="32">
        <f t="shared" si="12"/>
        <v>24.4</v>
      </c>
      <c r="P5" s="33" t="str">
        <f t="shared" si="49"/>
        <v>Απορίπτεται</v>
      </c>
      <c r="Q5" s="43" t="s">
        <v>52</v>
      </c>
      <c r="R5" s="30">
        <v>70</v>
      </c>
      <c r="S5" s="31">
        <f t="shared" si="13"/>
        <v>7</v>
      </c>
      <c r="T5" s="10">
        <v>50</v>
      </c>
      <c r="U5" s="31">
        <f t="shared" si="14"/>
        <v>5</v>
      </c>
      <c r="V5" s="10">
        <v>77</v>
      </c>
      <c r="W5" s="31">
        <f t="shared" si="1"/>
        <v>15.4</v>
      </c>
      <c r="X5" s="31">
        <f t="shared" si="15"/>
        <v>68.5</v>
      </c>
      <c r="Y5" s="31">
        <f t="shared" si="16"/>
        <v>27.4</v>
      </c>
      <c r="Z5" s="10">
        <v>13</v>
      </c>
      <c r="AA5" s="31">
        <f t="shared" si="17"/>
        <v>7.8</v>
      </c>
      <c r="AB5" s="32">
        <f t="shared" si="18"/>
        <v>35.199999999999996</v>
      </c>
      <c r="AC5" s="33" t="str">
        <f t="shared" si="50"/>
        <v>Απορίπτεται</v>
      </c>
      <c r="AD5" s="43" t="s">
        <v>57</v>
      </c>
      <c r="AE5" s="30">
        <v>60</v>
      </c>
      <c r="AF5" s="31">
        <f t="shared" si="19"/>
        <v>6</v>
      </c>
      <c r="AG5" s="10">
        <v>50</v>
      </c>
      <c r="AH5" s="31">
        <f t="shared" si="20"/>
        <v>5</v>
      </c>
      <c r="AI5" s="10">
        <v>10</v>
      </c>
      <c r="AJ5" s="31">
        <f t="shared" si="2"/>
        <v>2</v>
      </c>
      <c r="AK5" s="31">
        <f t="shared" si="21"/>
        <v>32.5</v>
      </c>
      <c r="AL5" s="31">
        <f t="shared" si="22"/>
        <v>13</v>
      </c>
      <c r="AM5" s="10"/>
      <c r="AN5" s="31">
        <f t="shared" si="23"/>
        <v>0</v>
      </c>
      <c r="AO5" s="32">
        <f t="shared" si="24"/>
        <v>13</v>
      </c>
      <c r="AP5" s="33" t="str">
        <f t="shared" si="51"/>
        <v>Απορίπτεται</v>
      </c>
      <c r="AQ5" s="43" t="s">
        <v>58</v>
      </c>
      <c r="AR5" s="30">
        <v>70</v>
      </c>
      <c r="AS5" s="31">
        <f t="shared" si="25"/>
        <v>7</v>
      </c>
      <c r="AT5" s="10">
        <v>50</v>
      </c>
      <c r="AU5" s="31">
        <f t="shared" si="26"/>
        <v>5</v>
      </c>
      <c r="AV5" s="10">
        <v>65</v>
      </c>
      <c r="AW5" s="31">
        <f t="shared" si="3"/>
        <v>13</v>
      </c>
      <c r="AX5" s="31">
        <f t="shared" si="27"/>
        <v>62.5</v>
      </c>
      <c r="AY5" s="31">
        <f t="shared" si="28"/>
        <v>25</v>
      </c>
      <c r="AZ5" s="10">
        <v>50</v>
      </c>
      <c r="BA5" s="31">
        <f t="shared" si="29"/>
        <v>30</v>
      </c>
      <c r="BB5" s="32">
        <f t="shared" si="30"/>
        <v>55</v>
      </c>
      <c r="BC5" s="33" t="str">
        <f t="shared" si="52"/>
        <v>Προάγεται</v>
      </c>
      <c r="BD5" s="43" t="s">
        <v>59</v>
      </c>
      <c r="BE5" s="30">
        <v>70</v>
      </c>
      <c r="BF5" s="31">
        <f t="shared" si="31"/>
        <v>7</v>
      </c>
      <c r="BG5" s="10">
        <v>50</v>
      </c>
      <c r="BH5" s="31">
        <f t="shared" si="32"/>
        <v>5</v>
      </c>
      <c r="BI5" s="10">
        <v>89</v>
      </c>
      <c r="BJ5" s="31">
        <f t="shared" si="4"/>
        <v>17.8</v>
      </c>
      <c r="BK5" s="31">
        <f t="shared" si="33"/>
        <v>74.5</v>
      </c>
      <c r="BL5" s="31">
        <f t="shared" si="34"/>
        <v>29.8</v>
      </c>
      <c r="BM5" s="10">
        <v>0</v>
      </c>
      <c r="BN5" s="31">
        <f t="shared" si="35"/>
        <v>0</v>
      </c>
      <c r="BO5" s="32">
        <f t="shared" si="36"/>
        <v>29.8</v>
      </c>
      <c r="BP5" s="33" t="str">
        <f t="shared" si="53"/>
        <v>Απορίπτεται</v>
      </c>
      <c r="BQ5" s="43" t="s">
        <v>60</v>
      </c>
      <c r="BR5" s="30">
        <v>10</v>
      </c>
      <c r="BS5" s="31">
        <f t="shared" si="37"/>
        <v>1</v>
      </c>
      <c r="BT5" s="10">
        <v>50</v>
      </c>
      <c r="BU5" s="31">
        <f t="shared" si="38"/>
        <v>5</v>
      </c>
      <c r="BV5" s="10">
        <v>30</v>
      </c>
      <c r="BW5" s="31">
        <f t="shared" si="5"/>
        <v>6</v>
      </c>
      <c r="BX5" s="31">
        <f t="shared" si="39"/>
        <v>30</v>
      </c>
      <c r="BY5" s="31">
        <f t="shared" si="40"/>
        <v>12</v>
      </c>
      <c r="BZ5" s="10">
        <v>10</v>
      </c>
      <c r="CA5" s="31">
        <f t="shared" si="41"/>
        <v>6</v>
      </c>
      <c r="CB5" s="32">
        <f t="shared" si="42"/>
        <v>18</v>
      </c>
      <c r="CC5" s="33" t="str">
        <f t="shared" si="54"/>
        <v>Απορίπτεται</v>
      </c>
      <c r="CD5" s="43" t="s">
        <v>61</v>
      </c>
      <c r="CE5" s="30">
        <v>75</v>
      </c>
      <c r="CF5" s="31">
        <f t="shared" si="43"/>
        <v>7.5</v>
      </c>
      <c r="CG5" s="10">
        <v>55</v>
      </c>
      <c r="CH5" s="31">
        <f t="shared" si="44"/>
        <v>5.5</v>
      </c>
      <c r="CI5" s="10"/>
      <c r="CJ5" s="31">
        <f t="shared" si="6"/>
        <v>0</v>
      </c>
      <c r="CK5" s="31">
        <f t="shared" si="45"/>
        <v>32.5</v>
      </c>
      <c r="CL5" s="31">
        <f t="shared" si="46"/>
        <v>13</v>
      </c>
      <c r="CM5" s="10"/>
      <c r="CN5" s="31">
        <f t="shared" si="47"/>
        <v>0</v>
      </c>
      <c r="CO5" s="32">
        <f t="shared" si="48"/>
        <v>13</v>
      </c>
      <c r="CP5" s="33" t="str">
        <f t="shared" si="55"/>
        <v>Απορίπτεται</v>
      </c>
    </row>
    <row r="6" spans="1:94" ht="66">
      <c r="A6" s="6">
        <v>5</v>
      </c>
      <c r="B6" s="12">
        <v>1145</v>
      </c>
      <c r="C6" s="12" t="s">
        <v>28</v>
      </c>
      <c r="D6" s="43" t="s">
        <v>62</v>
      </c>
      <c r="E6" s="30">
        <v>100</v>
      </c>
      <c r="F6" s="31">
        <f t="shared" si="7"/>
        <v>10</v>
      </c>
      <c r="G6" s="10">
        <v>80</v>
      </c>
      <c r="H6" s="31">
        <f t="shared" si="8"/>
        <v>8</v>
      </c>
      <c r="I6" s="10">
        <v>93</v>
      </c>
      <c r="J6" s="31">
        <f t="shared" si="0"/>
        <v>18.600000000000001</v>
      </c>
      <c r="K6" s="31">
        <f t="shared" si="9"/>
        <v>91.5</v>
      </c>
      <c r="L6" s="31">
        <f t="shared" si="10"/>
        <v>36.6</v>
      </c>
      <c r="M6" s="10">
        <v>98</v>
      </c>
      <c r="N6" s="31">
        <f t="shared" si="11"/>
        <v>58.8</v>
      </c>
      <c r="O6" s="32">
        <f t="shared" si="12"/>
        <v>95.4</v>
      </c>
      <c r="P6" s="33" t="str">
        <f t="shared" si="49"/>
        <v>Προάγεται</v>
      </c>
      <c r="Q6" s="43" t="s">
        <v>52</v>
      </c>
      <c r="R6" s="30">
        <v>100</v>
      </c>
      <c r="S6" s="31">
        <f t="shared" si="13"/>
        <v>10</v>
      </c>
      <c r="T6" s="10">
        <v>90</v>
      </c>
      <c r="U6" s="31">
        <f t="shared" si="14"/>
        <v>9</v>
      </c>
      <c r="V6" s="10">
        <v>90</v>
      </c>
      <c r="W6" s="31">
        <f t="shared" si="1"/>
        <v>18</v>
      </c>
      <c r="X6" s="31">
        <f t="shared" si="15"/>
        <v>92.5</v>
      </c>
      <c r="Y6" s="31">
        <f t="shared" si="16"/>
        <v>37</v>
      </c>
      <c r="Z6" s="10">
        <v>87</v>
      </c>
      <c r="AA6" s="31">
        <f t="shared" si="17"/>
        <v>52.199999999999996</v>
      </c>
      <c r="AB6" s="32">
        <f t="shared" si="18"/>
        <v>89.199999999999989</v>
      </c>
      <c r="AC6" s="33" t="str">
        <f t="shared" si="50"/>
        <v>Προάγεται</v>
      </c>
      <c r="AD6" s="43" t="s">
        <v>57</v>
      </c>
      <c r="AE6" s="30">
        <v>100</v>
      </c>
      <c r="AF6" s="31">
        <f t="shared" si="19"/>
        <v>10</v>
      </c>
      <c r="AG6" s="10">
        <v>100</v>
      </c>
      <c r="AH6" s="31">
        <f t="shared" si="20"/>
        <v>10</v>
      </c>
      <c r="AI6" s="10">
        <v>77</v>
      </c>
      <c r="AJ6" s="31">
        <f t="shared" si="2"/>
        <v>15.4</v>
      </c>
      <c r="AK6" s="31">
        <f t="shared" si="21"/>
        <v>88.5</v>
      </c>
      <c r="AL6" s="31">
        <f t="shared" si="22"/>
        <v>35.4</v>
      </c>
      <c r="AM6" s="10">
        <v>60</v>
      </c>
      <c r="AN6" s="31">
        <f t="shared" si="23"/>
        <v>36</v>
      </c>
      <c r="AO6" s="32">
        <f t="shared" si="24"/>
        <v>71.400000000000006</v>
      </c>
      <c r="AP6" s="33" t="str">
        <f t="shared" si="51"/>
        <v>Προάγεται</v>
      </c>
      <c r="AQ6" s="43" t="s">
        <v>58</v>
      </c>
      <c r="AR6" s="30">
        <v>100</v>
      </c>
      <c r="AS6" s="31">
        <f t="shared" si="25"/>
        <v>10</v>
      </c>
      <c r="AT6" s="10">
        <v>90</v>
      </c>
      <c r="AU6" s="31">
        <f t="shared" si="26"/>
        <v>9</v>
      </c>
      <c r="AV6" s="10">
        <v>78</v>
      </c>
      <c r="AW6" s="31">
        <f t="shared" si="3"/>
        <v>15.600000000000001</v>
      </c>
      <c r="AX6" s="31">
        <f t="shared" si="27"/>
        <v>86.5</v>
      </c>
      <c r="AY6" s="31">
        <f t="shared" si="28"/>
        <v>34.6</v>
      </c>
      <c r="AZ6" s="10">
        <v>69</v>
      </c>
      <c r="BA6" s="31">
        <f t="shared" si="29"/>
        <v>41.4</v>
      </c>
      <c r="BB6" s="32">
        <f t="shared" si="30"/>
        <v>76</v>
      </c>
      <c r="BC6" s="33" t="str">
        <f t="shared" si="52"/>
        <v>Προάγεται</v>
      </c>
      <c r="BD6" s="43" t="s">
        <v>59</v>
      </c>
      <c r="BE6" s="30">
        <v>100</v>
      </c>
      <c r="BF6" s="31">
        <f t="shared" si="31"/>
        <v>10</v>
      </c>
      <c r="BG6" s="10">
        <v>90</v>
      </c>
      <c r="BH6" s="31">
        <f t="shared" si="32"/>
        <v>9</v>
      </c>
      <c r="BI6" s="10">
        <v>91</v>
      </c>
      <c r="BJ6" s="31">
        <f t="shared" si="4"/>
        <v>18.2</v>
      </c>
      <c r="BK6" s="31">
        <f t="shared" si="33"/>
        <v>93.000000000000014</v>
      </c>
      <c r="BL6" s="31">
        <f t="shared" si="34"/>
        <v>37.200000000000003</v>
      </c>
      <c r="BM6" s="10">
        <v>83</v>
      </c>
      <c r="BN6" s="31">
        <f t="shared" si="35"/>
        <v>49.8</v>
      </c>
      <c r="BO6" s="32">
        <f t="shared" si="36"/>
        <v>87</v>
      </c>
      <c r="BP6" s="33" t="str">
        <f t="shared" si="53"/>
        <v>Προάγεται</v>
      </c>
      <c r="BQ6" s="43" t="s">
        <v>60</v>
      </c>
      <c r="BR6" s="30">
        <v>90</v>
      </c>
      <c r="BS6" s="31">
        <f t="shared" si="37"/>
        <v>9</v>
      </c>
      <c r="BT6" s="10">
        <v>100</v>
      </c>
      <c r="BU6" s="31">
        <f t="shared" si="38"/>
        <v>10</v>
      </c>
      <c r="BV6" s="10">
        <v>85</v>
      </c>
      <c r="BW6" s="31">
        <f t="shared" si="5"/>
        <v>17</v>
      </c>
      <c r="BX6" s="31">
        <f t="shared" si="39"/>
        <v>90</v>
      </c>
      <c r="BY6" s="31">
        <f t="shared" si="40"/>
        <v>36</v>
      </c>
      <c r="BZ6" s="10">
        <v>92</v>
      </c>
      <c r="CA6" s="31">
        <f t="shared" si="41"/>
        <v>55.199999999999996</v>
      </c>
      <c r="CB6" s="32">
        <f t="shared" si="42"/>
        <v>91.199999999999989</v>
      </c>
      <c r="CC6" s="33" t="str">
        <f t="shared" si="54"/>
        <v>Προάγεται</v>
      </c>
      <c r="CD6" s="43" t="s">
        <v>61</v>
      </c>
      <c r="CE6" s="30">
        <v>95</v>
      </c>
      <c r="CF6" s="31">
        <f t="shared" si="43"/>
        <v>9.5</v>
      </c>
      <c r="CG6" s="10">
        <v>67</v>
      </c>
      <c r="CH6" s="31">
        <f t="shared" si="44"/>
        <v>6.7</v>
      </c>
      <c r="CI6" s="10">
        <v>93</v>
      </c>
      <c r="CJ6" s="31">
        <f t="shared" si="6"/>
        <v>18.600000000000001</v>
      </c>
      <c r="CK6" s="31">
        <f t="shared" si="45"/>
        <v>86.999999999999986</v>
      </c>
      <c r="CL6" s="31">
        <f t="shared" si="46"/>
        <v>34.799999999999997</v>
      </c>
      <c r="CM6" s="10">
        <v>92</v>
      </c>
      <c r="CN6" s="31">
        <f t="shared" si="47"/>
        <v>55.199999999999996</v>
      </c>
      <c r="CO6" s="32">
        <f t="shared" si="48"/>
        <v>90</v>
      </c>
      <c r="CP6" s="33" t="str">
        <f t="shared" si="55"/>
        <v>Προάγεται</v>
      </c>
    </row>
    <row r="7" spans="1:94" ht="66">
      <c r="A7" s="6">
        <v>6</v>
      </c>
      <c r="B7" s="12">
        <v>1126</v>
      </c>
      <c r="C7" s="12" t="s">
        <v>29</v>
      </c>
      <c r="D7" s="43" t="s">
        <v>62</v>
      </c>
      <c r="E7" s="30">
        <v>100</v>
      </c>
      <c r="F7" s="31">
        <f t="shared" si="7"/>
        <v>10</v>
      </c>
      <c r="G7" s="10">
        <v>90</v>
      </c>
      <c r="H7" s="31">
        <f t="shared" si="8"/>
        <v>9</v>
      </c>
      <c r="I7" s="10">
        <v>37</v>
      </c>
      <c r="J7" s="31">
        <f t="shared" si="0"/>
        <v>7.4</v>
      </c>
      <c r="K7" s="31">
        <f t="shared" si="9"/>
        <v>66</v>
      </c>
      <c r="L7" s="31">
        <f t="shared" si="10"/>
        <v>26.4</v>
      </c>
      <c r="M7" s="10">
        <v>87</v>
      </c>
      <c r="N7" s="31">
        <f t="shared" si="11"/>
        <v>52.199999999999996</v>
      </c>
      <c r="O7" s="32">
        <f t="shared" si="12"/>
        <v>78.599999999999994</v>
      </c>
      <c r="P7" s="33" t="str">
        <f t="shared" si="49"/>
        <v>Προάγεται</v>
      </c>
      <c r="Q7" s="43" t="s">
        <v>52</v>
      </c>
      <c r="R7" s="30">
        <v>100</v>
      </c>
      <c r="S7" s="31">
        <f t="shared" si="13"/>
        <v>10</v>
      </c>
      <c r="T7" s="10">
        <v>95</v>
      </c>
      <c r="U7" s="31">
        <f t="shared" si="14"/>
        <v>9.5</v>
      </c>
      <c r="V7" s="10">
        <v>65</v>
      </c>
      <c r="W7" s="31">
        <f t="shared" si="1"/>
        <v>13</v>
      </c>
      <c r="X7" s="31">
        <f t="shared" si="15"/>
        <v>81.25</v>
      </c>
      <c r="Y7" s="31">
        <f t="shared" si="16"/>
        <v>32.5</v>
      </c>
      <c r="Z7" s="10">
        <v>12</v>
      </c>
      <c r="AA7" s="31">
        <f t="shared" si="17"/>
        <v>7.1999999999999993</v>
      </c>
      <c r="AB7" s="32">
        <f t="shared" si="18"/>
        <v>39.700000000000003</v>
      </c>
      <c r="AC7" s="33" t="str">
        <f t="shared" si="50"/>
        <v>Απορίπτεται</v>
      </c>
      <c r="AD7" s="43" t="s">
        <v>57</v>
      </c>
      <c r="AE7" s="30">
        <v>70</v>
      </c>
      <c r="AF7" s="31">
        <f t="shared" si="19"/>
        <v>7</v>
      </c>
      <c r="AG7" s="10">
        <v>100</v>
      </c>
      <c r="AH7" s="31">
        <f t="shared" si="20"/>
        <v>10</v>
      </c>
      <c r="AI7" s="10">
        <v>40</v>
      </c>
      <c r="AJ7" s="31">
        <f t="shared" si="2"/>
        <v>8</v>
      </c>
      <c r="AK7" s="31">
        <f t="shared" si="21"/>
        <v>62.5</v>
      </c>
      <c r="AL7" s="31">
        <f t="shared" si="22"/>
        <v>25</v>
      </c>
      <c r="AM7" s="10">
        <v>17</v>
      </c>
      <c r="AN7" s="31">
        <f t="shared" si="23"/>
        <v>10.199999999999999</v>
      </c>
      <c r="AO7" s="32">
        <f t="shared" si="24"/>
        <v>35.200000000000003</v>
      </c>
      <c r="AP7" s="33" t="str">
        <f t="shared" si="51"/>
        <v>Απορίπτεται</v>
      </c>
      <c r="AQ7" s="43" t="s">
        <v>58</v>
      </c>
      <c r="AR7" s="30">
        <v>100</v>
      </c>
      <c r="AS7" s="31">
        <f t="shared" si="25"/>
        <v>10</v>
      </c>
      <c r="AT7" s="10">
        <v>95</v>
      </c>
      <c r="AU7" s="31">
        <f t="shared" si="26"/>
        <v>9.5</v>
      </c>
      <c r="AV7" s="10">
        <v>39</v>
      </c>
      <c r="AW7" s="31">
        <f t="shared" si="3"/>
        <v>7.8000000000000007</v>
      </c>
      <c r="AX7" s="31">
        <f t="shared" si="27"/>
        <v>68.25</v>
      </c>
      <c r="AY7" s="31">
        <f t="shared" si="28"/>
        <v>27.3</v>
      </c>
      <c r="AZ7" s="10">
        <v>38</v>
      </c>
      <c r="BA7" s="31">
        <f t="shared" si="29"/>
        <v>22.8</v>
      </c>
      <c r="BB7" s="32">
        <f t="shared" si="30"/>
        <v>50.1</v>
      </c>
      <c r="BC7" s="33" t="str">
        <f t="shared" si="52"/>
        <v>Προάγεται</v>
      </c>
      <c r="BD7" s="43" t="s">
        <v>59</v>
      </c>
      <c r="BE7" s="30">
        <v>100</v>
      </c>
      <c r="BF7" s="31">
        <f t="shared" si="31"/>
        <v>10</v>
      </c>
      <c r="BG7" s="10">
        <v>95</v>
      </c>
      <c r="BH7" s="31">
        <f t="shared" si="32"/>
        <v>9.5</v>
      </c>
      <c r="BI7" s="10">
        <v>82</v>
      </c>
      <c r="BJ7" s="31">
        <f t="shared" si="4"/>
        <v>16.400000000000002</v>
      </c>
      <c r="BK7" s="31">
        <f t="shared" si="33"/>
        <v>89.750000000000014</v>
      </c>
      <c r="BL7" s="31">
        <f t="shared" si="34"/>
        <v>35.900000000000006</v>
      </c>
      <c r="BM7" s="10">
        <v>24</v>
      </c>
      <c r="BN7" s="31">
        <f t="shared" si="35"/>
        <v>14.399999999999999</v>
      </c>
      <c r="BO7" s="32">
        <f t="shared" si="36"/>
        <v>50.300000000000004</v>
      </c>
      <c r="BP7" s="33" t="str">
        <f t="shared" si="53"/>
        <v>Προάγεται</v>
      </c>
      <c r="BQ7" s="43" t="s">
        <v>60</v>
      </c>
      <c r="BR7" s="30">
        <v>50</v>
      </c>
      <c r="BS7" s="31">
        <f t="shared" si="37"/>
        <v>5</v>
      </c>
      <c r="BT7" s="10">
        <v>90</v>
      </c>
      <c r="BU7" s="31">
        <f t="shared" si="38"/>
        <v>9</v>
      </c>
      <c r="BV7" s="10">
        <v>10</v>
      </c>
      <c r="BW7" s="31">
        <f t="shared" si="5"/>
        <v>2</v>
      </c>
      <c r="BX7" s="31">
        <f t="shared" si="39"/>
        <v>40</v>
      </c>
      <c r="BY7" s="31">
        <f t="shared" si="40"/>
        <v>16</v>
      </c>
      <c r="BZ7" s="10">
        <v>17</v>
      </c>
      <c r="CA7" s="31">
        <f t="shared" si="41"/>
        <v>10.199999999999999</v>
      </c>
      <c r="CB7" s="32">
        <f t="shared" si="42"/>
        <v>26.2</v>
      </c>
      <c r="CC7" s="33" t="str">
        <f t="shared" si="54"/>
        <v>Απορίπτεται</v>
      </c>
      <c r="CD7" s="43" t="s">
        <v>61</v>
      </c>
      <c r="CE7" s="30">
        <v>96</v>
      </c>
      <c r="CF7" s="31">
        <f t="shared" si="43"/>
        <v>9.6000000000000014</v>
      </c>
      <c r="CG7" s="10">
        <v>82</v>
      </c>
      <c r="CH7" s="31">
        <f t="shared" si="44"/>
        <v>8.2000000000000011</v>
      </c>
      <c r="CI7" s="10">
        <v>67</v>
      </c>
      <c r="CJ7" s="31">
        <f t="shared" si="6"/>
        <v>13.4</v>
      </c>
      <c r="CK7" s="31">
        <f t="shared" si="45"/>
        <v>78.000000000000014</v>
      </c>
      <c r="CL7" s="31">
        <f t="shared" si="46"/>
        <v>31.200000000000003</v>
      </c>
      <c r="CM7" s="10">
        <v>83</v>
      </c>
      <c r="CN7" s="31">
        <f t="shared" si="47"/>
        <v>49.8</v>
      </c>
      <c r="CO7" s="32">
        <f t="shared" si="48"/>
        <v>81</v>
      </c>
      <c r="CP7" s="33" t="str">
        <f t="shared" si="55"/>
        <v>Προάγεται</v>
      </c>
    </row>
    <row r="8" spans="1:94" ht="66">
      <c r="A8" s="6">
        <v>7</v>
      </c>
      <c r="B8" s="12">
        <v>1120</v>
      </c>
      <c r="C8" s="12" t="s">
        <v>30</v>
      </c>
      <c r="D8" s="43" t="s">
        <v>62</v>
      </c>
      <c r="E8" s="30">
        <v>100</v>
      </c>
      <c r="F8" s="31">
        <f t="shared" si="7"/>
        <v>10</v>
      </c>
      <c r="G8" s="10">
        <v>95</v>
      </c>
      <c r="H8" s="31">
        <f t="shared" si="8"/>
        <v>9.5</v>
      </c>
      <c r="I8" s="10">
        <v>31</v>
      </c>
      <c r="J8" s="31">
        <f t="shared" si="0"/>
        <v>6.2</v>
      </c>
      <c r="K8" s="31">
        <f t="shared" si="9"/>
        <v>64.25</v>
      </c>
      <c r="L8" s="31">
        <f t="shared" si="10"/>
        <v>25.7</v>
      </c>
      <c r="M8" s="10">
        <v>95</v>
      </c>
      <c r="N8" s="31">
        <f t="shared" si="11"/>
        <v>57</v>
      </c>
      <c r="O8" s="32">
        <f t="shared" si="12"/>
        <v>82.7</v>
      </c>
      <c r="P8" s="33" t="str">
        <f t="shared" si="49"/>
        <v>Προάγεται</v>
      </c>
      <c r="Q8" s="43" t="s">
        <v>52</v>
      </c>
      <c r="R8" s="30">
        <v>90</v>
      </c>
      <c r="S8" s="31">
        <f t="shared" si="13"/>
        <v>9</v>
      </c>
      <c r="T8" s="10">
        <v>100</v>
      </c>
      <c r="U8" s="31">
        <f t="shared" si="14"/>
        <v>10</v>
      </c>
      <c r="V8" s="10">
        <v>67</v>
      </c>
      <c r="W8" s="31">
        <f t="shared" si="1"/>
        <v>13.4</v>
      </c>
      <c r="X8" s="31">
        <f t="shared" si="15"/>
        <v>81</v>
      </c>
      <c r="Y8" s="31">
        <f t="shared" si="16"/>
        <v>32.4</v>
      </c>
      <c r="Z8" s="10">
        <v>23</v>
      </c>
      <c r="AA8" s="31">
        <f t="shared" si="17"/>
        <v>13.799999999999999</v>
      </c>
      <c r="AB8" s="32">
        <f t="shared" si="18"/>
        <v>46.199999999999996</v>
      </c>
      <c r="AC8" s="33" t="str">
        <f t="shared" si="50"/>
        <v>Απορίπτεται</v>
      </c>
      <c r="AD8" s="43" t="s">
        <v>57</v>
      </c>
      <c r="AE8" s="30">
        <v>70</v>
      </c>
      <c r="AF8" s="31">
        <f t="shared" si="19"/>
        <v>7</v>
      </c>
      <c r="AG8" s="10">
        <v>100</v>
      </c>
      <c r="AH8" s="31">
        <f t="shared" si="20"/>
        <v>10</v>
      </c>
      <c r="AI8" s="10">
        <v>17</v>
      </c>
      <c r="AJ8" s="31">
        <f t="shared" si="2"/>
        <v>3.4000000000000004</v>
      </c>
      <c r="AK8" s="31">
        <f t="shared" si="21"/>
        <v>50.999999999999993</v>
      </c>
      <c r="AL8" s="31">
        <f t="shared" si="22"/>
        <v>20.399999999999999</v>
      </c>
      <c r="AM8" s="10">
        <v>35</v>
      </c>
      <c r="AN8" s="31">
        <f t="shared" si="23"/>
        <v>21</v>
      </c>
      <c r="AO8" s="32">
        <f t="shared" si="24"/>
        <v>41.4</v>
      </c>
      <c r="AP8" s="33" t="str">
        <f t="shared" si="51"/>
        <v>Απορίπτεται</v>
      </c>
      <c r="AQ8" s="43" t="s">
        <v>58</v>
      </c>
      <c r="AR8" s="30">
        <v>90</v>
      </c>
      <c r="AS8" s="31">
        <f t="shared" si="25"/>
        <v>9</v>
      </c>
      <c r="AT8" s="10">
        <v>100</v>
      </c>
      <c r="AU8" s="31">
        <f t="shared" si="26"/>
        <v>10</v>
      </c>
      <c r="AV8" s="10">
        <v>41</v>
      </c>
      <c r="AW8" s="31">
        <f t="shared" si="3"/>
        <v>8.2000000000000011</v>
      </c>
      <c r="AX8" s="31">
        <f t="shared" si="27"/>
        <v>68.000000000000014</v>
      </c>
      <c r="AY8" s="31">
        <f t="shared" si="28"/>
        <v>27.200000000000003</v>
      </c>
      <c r="AZ8" s="10">
        <v>41</v>
      </c>
      <c r="BA8" s="31">
        <f t="shared" si="29"/>
        <v>24.599999999999998</v>
      </c>
      <c r="BB8" s="32">
        <f t="shared" si="30"/>
        <v>51.8</v>
      </c>
      <c r="BC8" s="33" t="str">
        <f t="shared" si="52"/>
        <v>Προάγεται</v>
      </c>
      <c r="BD8" s="43" t="s">
        <v>59</v>
      </c>
      <c r="BE8" s="30">
        <v>90</v>
      </c>
      <c r="BF8" s="31">
        <f t="shared" si="31"/>
        <v>9</v>
      </c>
      <c r="BG8" s="10">
        <v>100</v>
      </c>
      <c r="BH8" s="31">
        <f t="shared" si="32"/>
        <v>10</v>
      </c>
      <c r="BI8" s="10">
        <v>68</v>
      </c>
      <c r="BJ8" s="31">
        <f t="shared" si="4"/>
        <v>13.600000000000001</v>
      </c>
      <c r="BK8" s="31">
        <f t="shared" si="33"/>
        <v>81.5</v>
      </c>
      <c r="BL8" s="31">
        <f t="shared" si="34"/>
        <v>32.6</v>
      </c>
      <c r="BM8" s="10">
        <v>37</v>
      </c>
      <c r="BN8" s="31">
        <f t="shared" si="35"/>
        <v>22.2</v>
      </c>
      <c r="BO8" s="32">
        <f t="shared" si="36"/>
        <v>54.8</v>
      </c>
      <c r="BP8" s="33" t="str">
        <f t="shared" si="53"/>
        <v>Προάγεται</v>
      </c>
      <c r="BQ8" s="43" t="s">
        <v>60</v>
      </c>
      <c r="BR8" s="30">
        <v>50</v>
      </c>
      <c r="BS8" s="31">
        <f t="shared" si="37"/>
        <v>5</v>
      </c>
      <c r="BT8" s="10">
        <v>90</v>
      </c>
      <c r="BU8" s="31">
        <f t="shared" si="38"/>
        <v>9</v>
      </c>
      <c r="BV8" s="10">
        <v>10</v>
      </c>
      <c r="BW8" s="31">
        <f t="shared" si="5"/>
        <v>2</v>
      </c>
      <c r="BX8" s="31">
        <f t="shared" si="39"/>
        <v>40</v>
      </c>
      <c r="BY8" s="31">
        <f t="shared" si="40"/>
        <v>16</v>
      </c>
      <c r="BZ8" s="10">
        <v>20</v>
      </c>
      <c r="CA8" s="31">
        <f t="shared" si="41"/>
        <v>12</v>
      </c>
      <c r="CB8" s="32">
        <f t="shared" si="42"/>
        <v>28</v>
      </c>
      <c r="CC8" s="33" t="str">
        <f t="shared" si="54"/>
        <v>Απορίπτεται</v>
      </c>
      <c r="CD8" s="43" t="s">
        <v>61</v>
      </c>
      <c r="CE8" s="30">
        <v>96</v>
      </c>
      <c r="CF8" s="31">
        <f t="shared" si="43"/>
        <v>9.6000000000000014</v>
      </c>
      <c r="CG8" s="10">
        <v>98</v>
      </c>
      <c r="CH8" s="31">
        <f t="shared" si="44"/>
        <v>9.8000000000000007</v>
      </c>
      <c r="CI8" s="10">
        <v>62</v>
      </c>
      <c r="CJ8" s="31">
        <f t="shared" si="6"/>
        <v>12.4</v>
      </c>
      <c r="CK8" s="31">
        <f t="shared" si="45"/>
        <v>79.500000000000014</v>
      </c>
      <c r="CL8" s="31">
        <f t="shared" si="46"/>
        <v>31.800000000000004</v>
      </c>
      <c r="CM8" s="10">
        <v>72</v>
      </c>
      <c r="CN8" s="31">
        <f t="shared" si="47"/>
        <v>43.199999999999996</v>
      </c>
      <c r="CO8" s="32">
        <f t="shared" si="48"/>
        <v>75</v>
      </c>
      <c r="CP8" s="33" t="str">
        <f t="shared" si="55"/>
        <v>Προάγεται</v>
      </c>
    </row>
    <row r="9" spans="1:94" ht="66">
      <c r="A9" s="6">
        <v>10</v>
      </c>
      <c r="B9" s="12">
        <v>1135</v>
      </c>
      <c r="C9" s="12" t="s">
        <v>31</v>
      </c>
      <c r="D9" s="43" t="s">
        <v>62</v>
      </c>
      <c r="E9" s="30">
        <v>100</v>
      </c>
      <c r="F9" s="31">
        <f t="shared" si="7"/>
        <v>10</v>
      </c>
      <c r="G9" s="10">
        <v>90</v>
      </c>
      <c r="H9" s="31">
        <f t="shared" si="8"/>
        <v>9</v>
      </c>
      <c r="I9" s="10">
        <v>95</v>
      </c>
      <c r="J9" s="31">
        <f t="shared" si="0"/>
        <v>19</v>
      </c>
      <c r="K9" s="31">
        <f t="shared" si="9"/>
        <v>95</v>
      </c>
      <c r="L9" s="31">
        <f t="shared" si="10"/>
        <v>38</v>
      </c>
      <c r="M9" s="10">
        <v>98</v>
      </c>
      <c r="N9" s="31">
        <f t="shared" si="11"/>
        <v>58.8</v>
      </c>
      <c r="O9" s="32">
        <f t="shared" si="12"/>
        <v>96.8</v>
      </c>
      <c r="P9" s="33" t="str">
        <f t="shared" si="49"/>
        <v>Προάγεται</v>
      </c>
      <c r="Q9" s="43" t="s">
        <v>52</v>
      </c>
      <c r="R9" s="30">
        <v>100</v>
      </c>
      <c r="S9" s="31">
        <f t="shared" si="13"/>
        <v>10</v>
      </c>
      <c r="T9" s="10">
        <v>100</v>
      </c>
      <c r="U9" s="31">
        <f t="shared" si="14"/>
        <v>10</v>
      </c>
      <c r="V9" s="10">
        <v>92</v>
      </c>
      <c r="W9" s="31">
        <f t="shared" si="1"/>
        <v>18.400000000000002</v>
      </c>
      <c r="X9" s="31">
        <f t="shared" si="15"/>
        <v>96.000000000000014</v>
      </c>
      <c r="Y9" s="31">
        <f t="shared" si="16"/>
        <v>38.400000000000006</v>
      </c>
      <c r="Z9" s="10">
        <v>91</v>
      </c>
      <c r="AA9" s="31">
        <f t="shared" si="17"/>
        <v>54.6</v>
      </c>
      <c r="AB9" s="32">
        <f t="shared" si="18"/>
        <v>93</v>
      </c>
      <c r="AC9" s="33" t="str">
        <f t="shared" si="50"/>
        <v>Προάγεται</v>
      </c>
      <c r="AD9" s="43" t="s">
        <v>57</v>
      </c>
      <c r="AE9" s="30">
        <v>95</v>
      </c>
      <c r="AF9" s="31">
        <f t="shared" si="19"/>
        <v>9.5</v>
      </c>
      <c r="AG9" s="10">
        <v>100</v>
      </c>
      <c r="AH9" s="31">
        <f t="shared" si="20"/>
        <v>10</v>
      </c>
      <c r="AI9" s="10">
        <v>92</v>
      </c>
      <c r="AJ9" s="31">
        <f t="shared" si="2"/>
        <v>18.400000000000002</v>
      </c>
      <c r="AK9" s="31">
        <f t="shared" si="21"/>
        <v>94.750000000000014</v>
      </c>
      <c r="AL9" s="31">
        <f t="shared" si="22"/>
        <v>37.900000000000006</v>
      </c>
      <c r="AM9" s="10">
        <v>78</v>
      </c>
      <c r="AN9" s="31">
        <f t="shared" si="23"/>
        <v>46.8</v>
      </c>
      <c r="AO9" s="32">
        <f t="shared" si="24"/>
        <v>84.7</v>
      </c>
      <c r="AP9" s="33" t="str">
        <f t="shared" si="51"/>
        <v>Προάγεται</v>
      </c>
      <c r="AQ9" s="43" t="s">
        <v>58</v>
      </c>
      <c r="AR9" s="30">
        <v>100</v>
      </c>
      <c r="AS9" s="31">
        <f t="shared" si="25"/>
        <v>10</v>
      </c>
      <c r="AT9" s="10">
        <v>100</v>
      </c>
      <c r="AU9" s="31">
        <f t="shared" si="26"/>
        <v>10</v>
      </c>
      <c r="AV9" s="10">
        <v>85</v>
      </c>
      <c r="AW9" s="31">
        <f t="shared" si="3"/>
        <v>17</v>
      </c>
      <c r="AX9" s="31">
        <f t="shared" si="27"/>
        <v>92.5</v>
      </c>
      <c r="AY9" s="31">
        <f t="shared" si="28"/>
        <v>37</v>
      </c>
      <c r="AZ9" s="10">
        <v>95</v>
      </c>
      <c r="BA9" s="31">
        <f t="shared" si="29"/>
        <v>57</v>
      </c>
      <c r="BB9" s="32">
        <f t="shared" si="30"/>
        <v>94</v>
      </c>
      <c r="BC9" s="33" t="str">
        <f t="shared" si="52"/>
        <v>Προάγεται</v>
      </c>
      <c r="BD9" s="43" t="s">
        <v>59</v>
      </c>
      <c r="BE9" s="30">
        <v>100</v>
      </c>
      <c r="BF9" s="31">
        <f t="shared" si="31"/>
        <v>10</v>
      </c>
      <c r="BG9" s="10">
        <v>100</v>
      </c>
      <c r="BH9" s="31">
        <f t="shared" si="32"/>
        <v>10</v>
      </c>
      <c r="BI9" s="10">
        <v>97</v>
      </c>
      <c r="BJ9" s="31">
        <f t="shared" si="4"/>
        <v>19.400000000000002</v>
      </c>
      <c r="BK9" s="31">
        <f t="shared" si="33"/>
        <v>98.500000000000014</v>
      </c>
      <c r="BL9" s="31">
        <f t="shared" si="34"/>
        <v>39.400000000000006</v>
      </c>
      <c r="BM9" s="10">
        <v>90</v>
      </c>
      <c r="BN9" s="31">
        <f t="shared" si="35"/>
        <v>54</v>
      </c>
      <c r="BO9" s="32">
        <f t="shared" si="36"/>
        <v>93.4</v>
      </c>
      <c r="BP9" s="33" t="str">
        <f t="shared" si="53"/>
        <v>Προάγεται</v>
      </c>
      <c r="BQ9" s="43" t="s">
        <v>60</v>
      </c>
      <c r="BR9" s="30">
        <v>90</v>
      </c>
      <c r="BS9" s="31">
        <f t="shared" si="37"/>
        <v>9</v>
      </c>
      <c r="BT9" s="10">
        <v>100</v>
      </c>
      <c r="BU9" s="31">
        <f t="shared" si="38"/>
        <v>10</v>
      </c>
      <c r="BV9" s="10">
        <v>72</v>
      </c>
      <c r="BW9" s="31">
        <f t="shared" si="5"/>
        <v>14.4</v>
      </c>
      <c r="BX9" s="31">
        <f t="shared" si="39"/>
        <v>83.5</v>
      </c>
      <c r="BY9" s="31">
        <f t="shared" si="40"/>
        <v>33.4</v>
      </c>
      <c r="BZ9" s="10">
        <v>82</v>
      </c>
      <c r="CA9" s="31">
        <f t="shared" si="41"/>
        <v>49.199999999999996</v>
      </c>
      <c r="CB9" s="32">
        <f t="shared" si="42"/>
        <v>82.6</v>
      </c>
      <c r="CC9" s="33" t="str">
        <f t="shared" si="54"/>
        <v>Προάγεται</v>
      </c>
      <c r="CD9" s="43" t="s">
        <v>61</v>
      </c>
      <c r="CE9" s="30">
        <v>90</v>
      </c>
      <c r="CF9" s="31">
        <f t="shared" si="43"/>
        <v>9</v>
      </c>
      <c r="CG9" s="10">
        <v>97</v>
      </c>
      <c r="CH9" s="31">
        <f t="shared" si="44"/>
        <v>9.7000000000000011</v>
      </c>
      <c r="CI9" s="10">
        <v>94</v>
      </c>
      <c r="CJ9" s="31">
        <f t="shared" si="6"/>
        <v>18.8</v>
      </c>
      <c r="CK9" s="31">
        <f t="shared" si="45"/>
        <v>93.75</v>
      </c>
      <c r="CL9" s="31">
        <f t="shared" si="46"/>
        <v>37.5</v>
      </c>
      <c r="CM9" s="10">
        <v>86</v>
      </c>
      <c r="CN9" s="31">
        <f t="shared" si="47"/>
        <v>51.6</v>
      </c>
      <c r="CO9" s="32">
        <f t="shared" si="48"/>
        <v>89.1</v>
      </c>
      <c r="CP9" s="33" t="str">
        <f t="shared" si="55"/>
        <v>Προάγεται</v>
      </c>
    </row>
    <row r="10" spans="1:94" ht="66">
      <c r="A10" s="6">
        <v>11</v>
      </c>
      <c r="B10" s="12">
        <v>1125</v>
      </c>
      <c r="C10" s="12" t="s">
        <v>32</v>
      </c>
      <c r="D10" s="43" t="s">
        <v>62</v>
      </c>
      <c r="E10" s="30">
        <v>100</v>
      </c>
      <c r="F10" s="31">
        <f t="shared" si="7"/>
        <v>10</v>
      </c>
      <c r="G10" s="10">
        <v>90</v>
      </c>
      <c r="H10" s="31">
        <f t="shared" si="8"/>
        <v>9</v>
      </c>
      <c r="I10" s="10">
        <v>85</v>
      </c>
      <c r="J10" s="31">
        <f t="shared" si="0"/>
        <v>17</v>
      </c>
      <c r="K10" s="31">
        <f t="shared" si="9"/>
        <v>90</v>
      </c>
      <c r="L10" s="31">
        <f t="shared" si="10"/>
        <v>36</v>
      </c>
      <c r="M10" s="10">
        <v>90</v>
      </c>
      <c r="N10" s="31">
        <f t="shared" si="11"/>
        <v>54</v>
      </c>
      <c r="O10" s="32">
        <f t="shared" si="12"/>
        <v>90</v>
      </c>
      <c r="P10" s="33" t="str">
        <f t="shared" si="49"/>
        <v>Προάγεται</v>
      </c>
      <c r="Q10" s="43" t="s">
        <v>52</v>
      </c>
      <c r="R10" s="30">
        <v>95</v>
      </c>
      <c r="S10" s="31">
        <f t="shared" si="13"/>
        <v>9.5</v>
      </c>
      <c r="T10" s="10">
        <v>95</v>
      </c>
      <c r="U10" s="31">
        <f t="shared" si="14"/>
        <v>9.5</v>
      </c>
      <c r="V10" s="10">
        <v>90</v>
      </c>
      <c r="W10" s="31">
        <f t="shared" si="1"/>
        <v>18</v>
      </c>
      <c r="X10" s="31">
        <f t="shared" si="15"/>
        <v>92.5</v>
      </c>
      <c r="Y10" s="31">
        <f t="shared" si="16"/>
        <v>37</v>
      </c>
      <c r="Z10" s="10">
        <v>37</v>
      </c>
      <c r="AA10" s="31">
        <f t="shared" si="17"/>
        <v>22.2</v>
      </c>
      <c r="AB10" s="32">
        <f t="shared" si="18"/>
        <v>59.2</v>
      </c>
      <c r="AC10" s="33" t="str">
        <f t="shared" si="50"/>
        <v>Προάγεται</v>
      </c>
      <c r="AD10" s="43" t="s">
        <v>57</v>
      </c>
      <c r="AE10" s="30">
        <v>90</v>
      </c>
      <c r="AF10" s="31">
        <f t="shared" si="19"/>
        <v>9</v>
      </c>
      <c r="AG10" s="10">
        <v>100</v>
      </c>
      <c r="AH10" s="31">
        <f t="shared" si="20"/>
        <v>10</v>
      </c>
      <c r="AI10" s="10">
        <v>56</v>
      </c>
      <c r="AJ10" s="31">
        <f t="shared" si="2"/>
        <v>11.200000000000001</v>
      </c>
      <c r="AK10" s="31">
        <f t="shared" si="21"/>
        <v>75.500000000000014</v>
      </c>
      <c r="AL10" s="31">
        <f t="shared" si="22"/>
        <v>30.200000000000003</v>
      </c>
      <c r="AM10" s="10">
        <v>51</v>
      </c>
      <c r="AN10" s="31">
        <f t="shared" si="23"/>
        <v>30.599999999999998</v>
      </c>
      <c r="AO10" s="32">
        <f t="shared" si="24"/>
        <v>60.8</v>
      </c>
      <c r="AP10" s="33" t="str">
        <f t="shared" si="51"/>
        <v>Προάγεται</v>
      </c>
      <c r="AQ10" s="43" t="s">
        <v>58</v>
      </c>
      <c r="AR10" s="30">
        <v>95</v>
      </c>
      <c r="AS10" s="31">
        <f t="shared" si="25"/>
        <v>9.5</v>
      </c>
      <c r="AT10" s="10">
        <v>95</v>
      </c>
      <c r="AU10" s="31">
        <f t="shared" si="26"/>
        <v>9.5</v>
      </c>
      <c r="AV10" s="10">
        <v>64</v>
      </c>
      <c r="AW10" s="31">
        <f t="shared" si="3"/>
        <v>12.8</v>
      </c>
      <c r="AX10" s="31">
        <f t="shared" si="27"/>
        <v>79.5</v>
      </c>
      <c r="AY10" s="31">
        <f t="shared" si="28"/>
        <v>31.8</v>
      </c>
      <c r="AZ10" s="10">
        <v>51</v>
      </c>
      <c r="BA10" s="31">
        <f t="shared" si="29"/>
        <v>30.599999999999998</v>
      </c>
      <c r="BB10" s="32">
        <f t="shared" si="30"/>
        <v>62.4</v>
      </c>
      <c r="BC10" s="33" t="str">
        <f t="shared" si="52"/>
        <v>Προάγεται</v>
      </c>
      <c r="BD10" s="43" t="s">
        <v>59</v>
      </c>
      <c r="BE10" s="30">
        <v>95</v>
      </c>
      <c r="BF10" s="31">
        <f t="shared" si="31"/>
        <v>9.5</v>
      </c>
      <c r="BG10" s="10">
        <v>95</v>
      </c>
      <c r="BH10" s="31">
        <f t="shared" si="32"/>
        <v>9.5</v>
      </c>
      <c r="BI10" s="10">
        <v>95</v>
      </c>
      <c r="BJ10" s="31">
        <f t="shared" si="4"/>
        <v>19</v>
      </c>
      <c r="BK10" s="31">
        <f t="shared" si="33"/>
        <v>95</v>
      </c>
      <c r="BL10" s="31">
        <f t="shared" si="34"/>
        <v>38</v>
      </c>
      <c r="BM10" s="10">
        <v>60</v>
      </c>
      <c r="BN10" s="31">
        <f t="shared" si="35"/>
        <v>36</v>
      </c>
      <c r="BO10" s="32">
        <f t="shared" si="36"/>
        <v>74</v>
      </c>
      <c r="BP10" s="33" t="str">
        <f t="shared" si="53"/>
        <v>Προάγεται</v>
      </c>
      <c r="BQ10" s="43" t="s">
        <v>60</v>
      </c>
      <c r="BR10" s="30">
        <v>80</v>
      </c>
      <c r="BS10" s="31">
        <f t="shared" si="37"/>
        <v>8</v>
      </c>
      <c r="BT10" s="10">
        <v>100</v>
      </c>
      <c r="BU10" s="31">
        <f t="shared" si="38"/>
        <v>10</v>
      </c>
      <c r="BV10" s="10">
        <v>58</v>
      </c>
      <c r="BW10" s="31">
        <f t="shared" si="5"/>
        <v>11.600000000000001</v>
      </c>
      <c r="BX10" s="31">
        <f t="shared" si="39"/>
        <v>74</v>
      </c>
      <c r="BY10" s="31">
        <f t="shared" si="40"/>
        <v>29.6</v>
      </c>
      <c r="BZ10" s="10">
        <v>67</v>
      </c>
      <c r="CA10" s="31">
        <f t="shared" si="41"/>
        <v>40.199999999999996</v>
      </c>
      <c r="CB10" s="32">
        <f t="shared" si="42"/>
        <v>69.8</v>
      </c>
      <c r="CC10" s="33" t="str">
        <f t="shared" si="54"/>
        <v>Προάγεται</v>
      </c>
      <c r="CD10" s="43" t="s">
        <v>61</v>
      </c>
      <c r="CE10" s="30">
        <v>93</v>
      </c>
      <c r="CF10" s="31">
        <f t="shared" si="43"/>
        <v>9.3000000000000007</v>
      </c>
      <c r="CG10" s="10">
        <v>77</v>
      </c>
      <c r="CH10" s="31">
        <f t="shared" si="44"/>
        <v>7.7</v>
      </c>
      <c r="CI10" s="10">
        <v>91</v>
      </c>
      <c r="CJ10" s="31">
        <f t="shared" si="6"/>
        <v>18.2</v>
      </c>
      <c r="CK10" s="31">
        <f t="shared" si="45"/>
        <v>88.000000000000014</v>
      </c>
      <c r="CL10" s="31">
        <f t="shared" si="46"/>
        <v>35.200000000000003</v>
      </c>
      <c r="CM10" s="10">
        <v>83</v>
      </c>
      <c r="CN10" s="31">
        <f t="shared" si="47"/>
        <v>49.8</v>
      </c>
      <c r="CO10" s="32">
        <f t="shared" si="48"/>
        <v>85</v>
      </c>
      <c r="CP10" s="33" t="str">
        <f t="shared" si="55"/>
        <v>Προάγεται</v>
      </c>
    </row>
    <row r="11" spans="1:94" ht="66">
      <c r="A11" s="6">
        <v>12</v>
      </c>
      <c r="B11" s="12">
        <v>1099</v>
      </c>
      <c r="C11" s="12" t="s">
        <v>33</v>
      </c>
      <c r="D11" s="43" t="s">
        <v>62</v>
      </c>
      <c r="E11" s="30">
        <v>100</v>
      </c>
      <c r="F11" s="31">
        <f t="shared" si="7"/>
        <v>10</v>
      </c>
      <c r="G11" s="10">
        <v>90</v>
      </c>
      <c r="H11" s="31">
        <f t="shared" si="8"/>
        <v>9</v>
      </c>
      <c r="I11" s="10">
        <v>85</v>
      </c>
      <c r="J11" s="31">
        <f t="shared" si="0"/>
        <v>17</v>
      </c>
      <c r="K11" s="31">
        <f t="shared" si="9"/>
        <v>90</v>
      </c>
      <c r="L11" s="31">
        <f t="shared" si="10"/>
        <v>36</v>
      </c>
      <c r="M11" s="10">
        <v>100</v>
      </c>
      <c r="N11" s="31">
        <f t="shared" si="11"/>
        <v>60</v>
      </c>
      <c r="O11" s="32">
        <f t="shared" si="12"/>
        <v>96</v>
      </c>
      <c r="P11" s="33" t="str">
        <f t="shared" si="49"/>
        <v>Προάγεται</v>
      </c>
      <c r="Q11" s="43" t="s">
        <v>52</v>
      </c>
      <c r="R11" s="30">
        <v>95</v>
      </c>
      <c r="S11" s="31">
        <f t="shared" si="13"/>
        <v>9.5</v>
      </c>
      <c r="T11" s="10">
        <v>95</v>
      </c>
      <c r="U11" s="31">
        <f t="shared" si="14"/>
        <v>9.5</v>
      </c>
      <c r="V11" s="10">
        <v>76</v>
      </c>
      <c r="W11" s="31">
        <f t="shared" si="1"/>
        <v>15.200000000000001</v>
      </c>
      <c r="X11" s="31">
        <f t="shared" si="15"/>
        <v>85.500000000000014</v>
      </c>
      <c r="Y11" s="31">
        <f t="shared" si="16"/>
        <v>34.200000000000003</v>
      </c>
      <c r="Z11" s="10">
        <v>61</v>
      </c>
      <c r="AA11" s="31">
        <f t="shared" si="17"/>
        <v>36.6</v>
      </c>
      <c r="AB11" s="32">
        <f t="shared" si="18"/>
        <v>70.800000000000011</v>
      </c>
      <c r="AC11" s="33" t="str">
        <f t="shared" si="50"/>
        <v>Προάγεται</v>
      </c>
      <c r="AD11" s="43" t="s">
        <v>57</v>
      </c>
      <c r="AE11" s="30">
        <v>85</v>
      </c>
      <c r="AF11" s="31">
        <f t="shared" si="19"/>
        <v>8.5</v>
      </c>
      <c r="AG11" s="10">
        <v>100</v>
      </c>
      <c r="AH11" s="31">
        <f t="shared" si="20"/>
        <v>10</v>
      </c>
      <c r="AI11" s="10">
        <v>77</v>
      </c>
      <c r="AJ11" s="31">
        <f t="shared" si="2"/>
        <v>15.4</v>
      </c>
      <c r="AK11" s="31">
        <f t="shared" si="21"/>
        <v>84.75</v>
      </c>
      <c r="AL11" s="31">
        <f t="shared" si="22"/>
        <v>33.9</v>
      </c>
      <c r="AM11" s="10">
        <v>66</v>
      </c>
      <c r="AN11" s="31">
        <f t="shared" si="23"/>
        <v>39.6</v>
      </c>
      <c r="AO11" s="32">
        <f t="shared" si="24"/>
        <v>73.5</v>
      </c>
      <c r="AP11" s="33" t="str">
        <f t="shared" si="51"/>
        <v>Προάγεται</v>
      </c>
      <c r="AQ11" s="43" t="s">
        <v>58</v>
      </c>
      <c r="AR11" s="30">
        <v>100</v>
      </c>
      <c r="AS11" s="31">
        <f t="shared" si="25"/>
        <v>10</v>
      </c>
      <c r="AT11" s="10">
        <v>100</v>
      </c>
      <c r="AU11" s="31">
        <f t="shared" si="26"/>
        <v>10</v>
      </c>
      <c r="AV11" s="10">
        <v>90</v>
      </c>
      <c r="AW11" s="31">
        <f t="shared" si="3"/>
        <v>18</v>
      </c>
      <c r="AX11" s="31">
        <f t="shared" si="27"/>
        <v>95</v>
      </c>
      <c r="AY11" s="31">
        <f t="shared" si="28"/>
        <v>38</v>
      </c>
      <c r="AZ11" s="10">
        <v>79</v>
      </c>
      <c r="BA11" s="31">
        <f t="shared" si="29"/>
        <v>47.4</v>
      </c>
      <c r="BB11" s="32">
        <f t="shared" si="30"/>
        <v>85.4</v>
      </c>
      <c r="BC11" s="33" t="str">
        <f t="shared" si="52"/>
        <v>Προάγεται</v>
      </c>
      <c r="BD11" s="43" t="s">
        <v>59</v>
      </c>
      <c r="BE11" s="30">
        <v>95</v>
      </c>
      <c r="BF11" s="31">
        <f t="shared" si="31"/>
        <v>9.5</v>
      </c>
      <c r="BG11" s="10">
        <v>95</v>
      </c>
      <c r="BH11" s="31">
        <f t="shared" si="32"/>
        <v>9.5</v>
      </c>
      <c r="BI11" s="10">
        <v>89</v>
      </c>
      <c r="BJ11" s="31">
        <f t="shared" si="4"/>
        <v>17.8</v>
      </c>
      <c r="BK11" s="31">
        <f t="shared" si="33"/>
        <v>91.999999999999986</v>
      </c>
      <c r="BL11" s="31">
        <f t="shared" si="34"/>
        <v>36.799999999999997</v>
      </c>
      <c r="BM11" s="10">
        <v>76</v>
      </c>
      <c r="BN11" s="31">
        <f t="shared" si="35"/>
        <v>45.6</v>
      </c>
      <c r="BO11" s="32">
        <f t="shared" si="36"/>
        <v>82.4</v>
      </c>
      <c r="BP11" s="33" t="str">
        <f t="shared" si="53"/>
        <v>Προάγεται</v>
      </c>
      <c r="BQ11" s="43" t="s">
        <v>60</v>
      </c>
      <c r="BR11" s="30">
        <v>70</v>
      </c>
      <c r="BS11" s="31">
        <f t="shared" si="37"/>
        <v>7</v>
      </c>
      <c r="BT11" s="10">
        <v>100</v>
      </c>
      <c r="BU11" s="31">
        <f t="shared" si="38"/>
        <v>10</v>
      </c>
      <c r="BV11" s="10">
        <v>62</v>
      </c>
      <c r="BW11" s="31">
        <f t="shared" si="5"/>
        <v>12.4</v>
      </c>
      <c r="BX11" s="31">
        <f t="shared" si="39"/>
        <v>73.5</v>
      </c>
      <c r="BY11" s="31">
        <f t="shared" si="40"/>
        <v>29.4</v>
      </c>
      <c r="BZ11" s="10">
        <v>90</v>
      </c>
      <c r="CA11" s="31">
        <f t="shared" si="41"/>
        <v>54</v>
      </c>
      <c r="CB11" s="32">
        <f t="shared" si="42"/>
        <v>83.4</v>
      </c>
      <c r="CC11" s="33" t="str">
        <f t="shared" si="54"/>
        <v>Προάγεται</v>
      </c>
      <c r="CD11" s="43" t="s">
        <v>61</v>
      </c>
      <c r="CE11" s="30">
        <v>87</v>
      </c>
      <c r="CF11" s="31">
        <f t="shared" si="43"/>
        <v>8.7000000000000011</v>
      </c>
      <c r="CG11" s="10">
        <v>94</v>
      </c>
      <c r="CH11" s="31">
        <f t="shared" si="44"/>
        <v>9.4</v>
      </c>
      <c r="CI11" s="10">
        <v>89</v>
      </c>
      <c r="CJ11" s="31">
        <f t="shared" si="6"/>
        <v>17.8</v>
      </c>
      <c r="CK11" s="31">
        <f t="shared" si="45"/>
        <v>89.750000000000014</v>
      </c>
      <c r="CL11" s="31">
        <f t="shared" si="46"/>
        <v>35.900000000000006</v>
      </c>
      <c r="CM11" s="10">
        <v>82</v>
      </c>
      <c r="CN11" s="31">
        <f t="shared" si="47"/>
        <v>49.199999999999996</v>
      </c>
      <c r="CO11" s="32">
        <f t="shared" si="48"/>
        <v>85.1</v>
      </c>
      <c r="CP11" s="33" t="str">
        <f t="shared" si="55"/>
        <v>Προάγεται</v>
      </c>
    </row>
    <row r="12" spans="1:94" ht="66">
      <c r="A12" s="6">
        <v>13</v>
      </c>
      <c r="B12" s="12">
        <v>1091</v>
      </c>
      <c r="C12" s="12" t="s">
        <v>34</v>
      </c>
      <c r="D12" s="43" t="s">
        <v>62</v>
      </c>
      <c r="E12" s="30">
        <v>100</v>
      </c>
      <c r="F12" s="31">
        <f t="shared" si="7"/>
        <v>10</v>
      </c>
      <c r="G12" s="10">
        <v>95</v>
      </c>
      <c r="H12" s="31">
        <f t="shared" si="8"/>
        <v>9.5</v>
      </c>
      <c r="I12" s="10">
        <v>75</v>
      </c>
      <c r="J12" s="31">
        <f t="shared" si="0"/>
        <v>15</v>
      </c>
      <c r="K12" s="31">
        <f t="shared" si="9"/>
        <v>86.25</v>
      </c>
      <c r="L12" s="31">
        <f t="shared" si="10"/>
        <v>34.5</v>
      </c>
      <c r="M12" s="10">
        <v>100</v>
      </c>
      <c r="N12" s="31">
        <f t="shared" si="11"/>
        <v>60</v>
      </c>
      <c r="O12" s="32">
        <f t="shared" si="12"/>
        <v>94.5</v>
      </c>
      <c r="P12" s="33" t="str">
        <f t="shared" si="49"/>
        <v>Προάγεται</v>
      </c>
      <c r="Q12" s="43" t="s">
        <v>52</v>
      </c>
      <c r="R12" s="30">
        <v>100</v>
      </c>
      <c r="S12" s="31">
        <f t="shared" si="13"/>
        <v>10</v>
      </c>
      <c r="T12" s="10">
        <v>95</v>
      </c>
      <c r="U12" s="31">
        <f t="shared" si="14"/>
        <v>9.5</v>
      </c>
      <c r="V12" s="10">
        <v>70</v>
      </c>
      <c r="W12" s="31">
        <f t="shared" si="1"/>
        <v>14</v>
      </c>
      <c r="X12" s="31">
        <f t="shared" si="15"/>
        <v>83.75</v>
      </c>
      <c r="Y12" s="31">
        <f t="shared" si="16"/>
        <v>33.5</v>
      </c>
      <c r="Z12" s="10">
        <v>67</v>
      </c>
      <c r="AA12" s="31">
        <f t="shared" si="17"/>
        <v>40.199999999999996</v>
      </c>
      <c r="AB12" s="32">
        <f t="shared" si="18"/>
        <v>73.699999999999989</v>
      </c>
      <c r="AC12" s="33" t="str">
        <f t="shared" si="50"/>
        <v>Προάγεται</v>
      </c>
      <c r="AD12" s="43" t="s">
        <v>57</v>
      </c>
      <c r="AE12" s="30">
        <v>80</v>
      </c>
      <c r="AF12" s="31">
        <f t="shared" si="19"/>
        <v>8</v>
      </c>
      <c r="AG12" s="10">
        <v>60</v>
      </c>
      <c r="AH12" s="31">
        <f t="shared" si="20"/>
        <v>6</v>
      </c>
      <c r="AI12" s="10">
        <v>56</v>
      </c>
      <c r="AJ12" s="31">
        <f t="shared" si="2"/>
        <v>11.200000000000001</v>
      </c>
      <c r="AK12" s="31">
        <f t="shared" si="21"/>
        <v>63.000000000000014</v>
      </c>
      <c r="AL12" s="31">
        <f t="shared" si="22"/>
        <v>25.200000000000003</v>
      </c>
      <c r="AM12" s="10">
        <v>77.5</v>
      </c>
      <c r="AN12" s="31">
        <f t="shared" si="23"/>
        <v>46.5</v>
      </c>
      <c r="AO12" s="32">
        <f t="shared" si="24"/>
        <v>71.7</v>
      </c>
      <c r="AP12" s="33" t="str">
        <f t="shared" si="51"/>
        <v>Προάγεται</v>
      </c>
      <c r="AQ12" s="43" t="s">
        <v>58</v>
      </c>
      <c r="AR12" s="30">
        <v>100</v>
      </c>
      <c r="AS12" s="31">
        <f t="shared" si="25"/>
        <v>10</v>
      </c>
      <c r="AT12" s="10">
        <v>95</v>
      </c>
      <c r="AU12" s="31">
        <f t="shared" si="26"/>
        <v>9.5</v>
      </c>
      <c r="AV12" s="10">
        <v>73</v>
      </c>
      <c r="AW12" s="31">
        <f t="shared" si="3"/>
        <v>14.600000000000001</v>
      </c>
      <c r="AX12" s="31">
        <f t="shared" si="27"/>
        <v>85.25</v>
      </c>
      <c r="AY12" s="31">
        <f t="shared" si="28"/>
        <v>34.1</v>
      </c>
      <c r="AZ12" s="10">
        <v>63</v>
      </c>
      <c r="BA12" s="31">
        <f t="shared" si="29"/>
        <v>37.799999999999997</v>
      </c>
      <c r="BB12" s="32">
        <f t="shared" si="30"/>
        <v>71.900000000000006</v>
      </c>
      <c r="BC12" s="33" t="str">
        <f t="shared" si="52"/>
        <v>Προάγεται</v>
      </c>
      <c r="BD12" s="43" t="s">
        <v>59</v>
      </c>
      <c r="BE12" s="30">
        <v>100</v>
      </c>
      <c r="BF12" s="31">
        <f t="shared" si="31"/>
        <v>10</v>
      </c>
      <c r="BG12" s="10">
        <v>95</v>
      </c>
      <c r="BH12" s="31">
        <f t="shared" si="32"/>
        <v>9.5</v>
      </c>
      <c r="BI12" s="10">
        <v>85</v>
      </c>
      <c r="BJ12" s="31">
        <f t="shared" si="4"/>
        <v>17</v>
      </c>
      <c r="BK12" s="31">
        <f t="shared" si="33"/>
        <v>91.25</v>
      </c>
      <c r="BL12" s="31">
        <f t="shared" si="34"/>
        <v>36.5</v>
      </c>
      <c r="BM12" s="10">
        <v>74</v>
      </c>
      <c r="BN12" s="31">
        <f t="shared" si="35"/>
        <v>44.4</v>
      </c>
      <c r="BO12" s="32">
        <f t="shared" si="36"/>
        <v>80.900000000000006</v>
      </c>
      <c r="BP12" s="33" t="str">
        <f t="shared" si="53"/>
        <v>Προάγεται</v>
      </c>
      <c r="BQ12" s="43" t="s">
        <v>60</v>
      </c>
      <c r="BR12" s="30">
        <v>70</v>
      </c>
      <c r="BS12" s="31">
        <f t="shared" si="37"/>
        <v>7</v>
      </c>
      <c r="BT12" s="10">
        <v>100</v>
      </c>
      <c r="BU12" s="31">
        <f t="shared" si="38"/>
        <v>10</v>
      </c>
      <c r="BV12" s="10">
        <v>50</v>
      </c>
      <c r="BW12" s="31">
        <f t="shared" si="5"/>
        <v>10</v>
      </c>
      <c r="BX12" s="31">
        <f t="shared" si="39"/>
        <v>67.5</v>
      </c>
      <c r="BY12" s="31">
        <f t="shared" si="40"/>
        <v>27</v>
      </c>
      <c r="BZ12" s="10">
        <v>39</v>
      </c>
      <c r="CA12" s="31">
        <f t="shared" si="41"/>
        <v>23.4</v>
      </c>
      <c r="CB12" s="32">
        <f t="shared" si="42"/>
        <v>50.4</v>
      </c>
      <c r="CC12" s="33" t="str">
        <f t="shared" si="54"/>
        <v>Προάγεται</v>
      </c>
      <c r="CD12" s="43" t="s">
        <v>61</v>
      </c>
      <c r="CE12" s="30">
        <v>100</v>
      </c>
      <c r="CF12" s="31">
        <f t="shared" si="43"/>
        <v>10</v>
      </c>
      <c r="CG12" s="10">
        <v>96</v>
      </c>
      <c r="CH12" s="31">
        <f t="shared" si="44"/>
        <v>9.6000000000000014</v>
      </c>
      <c r="CI12" s="10">
        <v>95</v>
      </c>
      <c r="CJ12" s="31">
        <f t="shared" si="6"/>
        <v>19</v>
      </c>
      <c r="CK12" s="31">
        <f t="shared" si="45"/>
        <v>96.5</v>
      </c>
      <c r="CL12" s="31">
        <f t="shared" si="46"/>
        <v>38.6</v>
      </c>
      <c r="CM12" s="10">
        <v>94</v>
      </c>
      <c r="CN12" s="31">
        <f t="shared" si="47"/>
        <v>56.4</v>
      </c>
      <c r="CO12" s="32">
        <f t="shared" si="48"/>
        <v>95</v>
      </c>
      <c r="CP12" s="33" t="str">
        <f t="shared" si="55"/>
        <v>Προάγεται</v>
      </c>
    </row>
    <row r="13" spans="1:94" ht="66">
      <c r="A13" s="6">
        <v>14</v>
      </c>
      <c r="B13" s="12">
        <v>1128</v>
      </c>
      <c r="C13" s="12" t="s">
        <v>35</v>
      </c>
      <c r="D13" s="43" t="s">
        <v>62</v>
      </c>
      <c r="E13" s="30">
        <v>100</v>
      </c>
      <c r="F13" s="31">
        <f t="shared" si="7"/>
        <v>10</v>
      </c>
      <c r="G13" s="10">
        <v>83</v>
      </c>
      <c r="H13" s="31">
        <f t="shared" si="8"/>
        <v>8.3000000000000007</v>
      </c>
      <c r="I13" s="10">
        <v>71</v>
      </c>
      <c r="J13" s="31">
        <f t="shared" si="0"/>
        <v>14.200000000000001</v>
      </c>
      <c r="K13" s="31">
        <f t="shared" si="9"/>
        <v>81.25</v>
      </c>
      <c r="L13" s="31">
        <f t="shared" si="10"/>
        <v>32.5</v>
      </c>
      <c r="M13" s="10">
        <v>100</v>
      </c>
      <c r="N13" s="31">
        <f t="shared" si="11"/>
        <v>60</v>
      </c>
      <c r="O13" s="32">
        <f t="shared" si="12"/>
        <v>92.5</v>
      </c>
      <c r="P13" s="33" t="str">
        <f t="shared" si="49"/>
        <v>Προάγεται</v>
      </c>
      <c r="Q13" s="43" t="s">
        <v>52</v>
      </c>
      <c r="R13" s="30">
        <v>100</v>
      </c>
      <c r="S13" s="31">
        <f t="shared" si="13"/>
        <v>10</v>
      </c>
      <c r="T13" s="10">
        <v>90</v>
      </c>
      <c r="U13" s="31">
        <f t="shared" si="14"/>
        <v>9</v>
      </c>
      <c r="V13" s="10">
        <v>90</v>
      </c>
      <c r="W13" s="31">
        <f t="shared" si="1"/>
        <v>18</v>
      </c>
      <c r="X13" s="31">
        <f t="shared" si="15"/>
        <v>92.5</v>
      </c>
      <c r="Y13" s="31">
        <f t="shared" si="16"/>
        <v>37</v>
      </c>
      <c r="Z13" s="10">
        <v>48</v>
      </c>
      <c r="AA13" s="31">
        <f t="shared" si="17"/>
        <v>28.799999999999997</v>
      </c>
      <c r="AB13" s="32">
        <f t="shared" si="18"/>
        <v>65.8</v>
      </c>
      <c r="AC13" s="33" t="str">
        <f t="shared" si="50"/>
        <v>Προάγεται</v>
      </c>
      <c r="AD13" s="43" t="s">
        <v>57</v>
      </c>
      <c r="AE13" s="30">
        <v>60</v>
      </c>
      <c r="AF13" s="31">
        <f t="shared" si="19"/>
        <v>6</v>
      </c>
      <c r="AG13" s="10">
        <v>60</v>
      </c>
      <c r="AH13" s="31">
        <f t="shared" si="20"/>
        <v>6</v>
      </c>
      <c r="AI13" s="10">
        <v>30</v>
      </c>
      <c r="AJ13" s="31">
        <f t="shared" si="2"/>
        <v>6</v>
      </c>
      <c r="AK13" s="31">
        <f t="shared" si="21"/>
        <v>45</v>
      </c>
      <c r="AL13" s="31">
        <f t="shared" si="22"/>
        <v>18</v>
      </c>
      <c r="AM13" s="10">
        <v>56</v>
      </c>
      <c r="AN13" s="31">
        <f t="shared" si="23"/>
        <v>33.6</v>
      </c>
      <c r="AO13" s="32">
        <f t="shared" si="24"/>
        <v>51.6</v>
      </c>
      <c r="AP13" s="33" t="str">
        <f t="shared" si="51"/>
        <v>Προάγεται</v>
      </c>
      <c r="AQ13" s="43" t="s">
        <v>58</v>
      </c>
      <c r="AR13" s="30">
        <v>100</v>
      </c>
      <c r="AS13" s="31">
        <f t="shared" si="25"/>
        <v>10</v>
      </c>
      <c r="AT13" s="10">
        <v>90</v>
      </c>
      <c r="AU13" s="31">
        <f t="shared" si="26"/>
        <v>9</v>
      </c>
      <c r="AV13" s="10">
        <v>50</v>
      </c>
      <c r="AW13" s="31">
        <f t="shared" si="3"/>
        <v>10</v>
      </c>
      <c r="AX13" s="31">
        <f t="shared" si="27"/>
        <v>72.5</v>
      </c>
      <c r="AY13" s="31">
        <f t="shared" si="28"/>
        <v>29</v>
      </c>
      <c r="AZ13" s="10">
        <v>60</v>
      </c>
      <c r="BA13" s="31">
        <f t="shared" si="29"/>
        <v>36</v>
      </c>
      <c r="BB13" s="32">
        <f t="shared" si="30"/>
        <v>65</v>
      </c>
      <c r="BC13" s="33" t="str">
        <f t="shared" si="52"/>
        <v>Προάγεται</v>
      </c>
      <c r="BD13" s="43" t="s">
        <v>59</v>
      </c>
      <c r="BE13" s="30">
        <v>100</v>
      </c>
      <c r="BF13" s="31">
        <f t="shared" si="31"/>
        <v>10</v>
      </c>
      <c r="BG13" s="10">
        <v>90</v>
      </c>
      <c r="BH13" s="31">
        <f t="shared" si="32"/>
        <v>9</v>
      </c>
      <c r="BI13" s="10">
        <v>64</v>
      </c>
      <c r="BJ13" s="31">
        <f t="shared" si="4"/>
        <v>12.8</v>
      </c>
      <c r="BK13" s="31">
        <f t="shared" si="33"/>
        <v>79.5</v>
      </c>
      <c r="BL13" s="31">
        <f t="shared" si="34"/>
        <v>31.8</v>
      </c>
      <c r="BM13" s="10">
        <v>50</v>
      </c>
      <c r="BN13" s="31">
        <f t="shared" si="35"/>
        <v>30</v>
      </c>
      <c r="BO13" s="32">
        <f t="shared" si="36"/>
        <v>61.8</v>
      </c>
      <c r="BP13" s="33" t="str">
        <f t="shared" si="53"/>
        <v>Προάγεται</v>
      </c>
      <c r="BQ13" s="43" t="s">
        <v>60</v>
      </c>
      <c r="BR13" s="30">
        <v>70</v>
      </c>
      <c r="BS13" s="31">
        <f t="shared" si="37"/>
        <v>7</v>
      </c>
      <c r="BT13" s="10">
        <v>80</v>
      </c>
      <c r="BU13" s="31">
        <f t="shared" si="38"/>
        <v>8</v>
      </c>
      <c r="BV13" s="10">
        <v>50</v>
      </c>
      <c r="BW13" s="31">
        <f t="shared" si="5"/>
        <v>10</v>
      </c>
      <c r="BX13" s="31">
        <f t="shared" si="39"/>
        <v>62.5</v>
      </c>
      <c r="BY13" s="31">
        <f t="shared" si="40"/>
        <v>25</v>
      </c>
      <c r="BZ13" s="10">
        <v>73</v>
      </c>
      <c r="CA13" s="31">
        <f t="shared" si="41"/>
        <v>43.8</v>
      </c>
      <c r="CB13" s="32">
        <f t="shared" si="42"/>
        <v>68.8</v>
      </c>
      <c r="CC13" s="33" t="str">
        <f t="shared" si="54"/>
        <v>Προάγεται</v>
      </c>
      <c r="CD13" s="43" t="s">
        <v>61</v>
      </c>
      <c r="CE13" s="30">
        <v>95</v>
      </c>
      <c r="CF13" s="31">
        <f t="shared" si="43"/>
        <v>9.5</v>
      </c>
      <c r="CG13" s="10">
        <v>74</v>
      </c>
      <c r="CH13" s="31">
        <f t="shared" si="44"/>
        <v>7.4</v>
      </c>
      <c r="CI13" s="10">
        <v>76</v>
      </c>
      <c r="CJ13" s="31">
        <f t="shared" si="6"/>
        <v>15.200000000000001</v>
      </c>
      <c r="CK13" s="31">
        <f t="shared" si="45"/>
        <v>80.25</v>
      </c>
      <c r="CL13" s="31">
        <f t="shared" si="46"/>
        <v>32.1</v>
      </c>
      <c r="CM13" s="10">
        <v>50</v>
      </c>
      <c r="CN13" s="31">
        <f t="shared" si="47"/>
        <v>30</v>
      </c>
      <c r="CO13" s="32">
        <f t="shared" si="48"/>
        <v>62.1</v>
      </c>
      <c r="CP13" s="33" t="str">
        <f t="shared" si="55"/>
        <v>Προάγεται</v>
      </c>
    </row>
    <row r="14" spans="1:94" ht="66">
      <c r="A14" s="6">
        <v>15</v>
      </c>
      <c r="B14" s="12">
        <v>1089</v>
      </c>
      <c r="C14" s="12" t="s">
        <v>36</v>
      </c>
      <c r="D14" s="43" t="s">
        <v>62</v>
      </c>
      <c r="E14" s="30">
        <v>100</v>
      </c>
      <c r="F14" s="31">
        <f t="shared" si="7"/>
        <v>10</v>
      </c>
      <c r="G14" s="10">
        <v>93</v>
      </c>
      <c r="H14" s="31">
        <f t="shared" si="8"/>
        <v>9.3000000000000007</v>
      </c>
      <c r="I14" s="10">
        <v>72</v>
      </c>
      <c r="J14" s="31">
        <f t="shared" si="0"/>
        <v>14.4</v>
      </c>
      <c r="K14" s="31">
        <f t="shared" si="9"/>
        <v>84.250000000000014</v>
      </c>
      <c r="L14" s="31">
        <f t="shared" si="10"/>
        <v>33.700000000000003</v>
      </c>
      <c r="M14" s="10">
        <v>63</v>
      </c>
      <c r="N14" s="31">
        <f t="shared" si="11"/>
        <v>37.799999999999997</v>
      </c>
      <c r="O14" s="32">
        <f t="shared" si="12"/>
        <v>71.5</v>
      </c>
      <c r="P14" s="33" t="str">
        <f t="shared" si="49"/>
        <v>Προάγεται</v>
      </c>
      <c r="Q14" s="43" t="s">
        <v>52</v>
      </c>
      <c r="R14" s="30">
        <v>95</v>
      </c>
      <c r="S14" s="31">
        <f t="shared" si="13"/>
        <v>9.5</v>
      </c>
      <c r="T14" s="10">
        <v>95</v>
      </c>
      <c r="U14" s="31">
        <f t="shared" si="14"/>
        <v>9.5</v>
      </c>
      <c r="V14" s="10">
        <v>100</v>
      </c>
      <c r="W14" s="31">
        <f t="shared" si="1"/>
        <v>20</v>
      </c>
      <c r="X14" s="31">
        <f t="shared" si="15"/>
        <v>97.5</v>
      </c>
      <c r="Y14" s="31">
        <f t="shared" si="16"/>
        <v>39</v>
      </c>
      <c r="Z14" s="10">
        <v>34</v>
      </c>
      <c r="AA14" s="31">
        <f t="shared" si="17"/>
        <v>20.399999999999999</v>
      </c>
      <c r="AB14" s="32">
        <f t="shared" si="18"/>
        <v>59.4</v>
      </c>
      <c r="AC14" s="33" t="str">
        <f t="shared" si="50"/>
        <v>Προάγεται</v>
      </c>
      <c r="AD14" s="43" t="s">
        <v>57</v>
      </c>
      <c r="AE14" s="30">
        <v>95</v>
      </c>
      <c r="AF14" s="31">
        <f t="shared" si="19"/>
        <v>9.5</v>
      </c>
      <c r="AG14" s="10">
        <v>100</v>
      </c>
      <c r="AH14" s="31">
        <f t="shared" si="20"/>
        <v>10</v>
      </c>
      <c r="AI14" s="10">
        <v>69</v>
      </c>
      <c r="AJ14" s="31">
        <f t="shared" si="2"/>
        <v>13.8</v>
      </c>
      <c r="AK14" s="31">
        <f t="shared" si="21"/>
        <v>83.249999999999986</v>
      </c>
      <c r="AL14" s="31">
        <f t="shared" si="22"/>
        <v>33.299999999999997</v>
      </c>
      <c r="AM14" s="10">
        <v>54</v>
      </c>
      <c r="AN14" s="31">
        <f t="shared" si="23"/>
        <v>32.4</v>
      </c>
      <c r="AO14" s="32">
        <f t="shared" si="24"/>
        <v>65.699999999999989</v>
      </c>
      <c r="AP14" s="33" t="str">
        <f t="shared" si="51"/>
        <v>Προάγεται</v>
      </c>
      <c r="AQ14" s="43" t="s">
        <v>58</v>
      </c>
      <c r="AR14" s="30">
        <v>95</v>
      </c>
      <c r="AS14" s="31">
        <f t="shared" si="25"/>
        <v>9.5</v>
      </c>
      <c r="AT14" s="10">
        <v>95</v>
      </c>
      <c r="AU14" s="31">
        <f t="shared" si="26"/>
        <v>9.5</v>
      </c>
      <c r="AV14" s="10">
        <v>76</v>
      </c>
      <c r="AW14" s="31">
        <f t="shared" si="3"/>
        <v>15.200000000000001</v>
      </c>
      <c r="AX14" s="31">
        <f t="shared" si="27"/>
        <v>85.500000000000014</v>
      </c>
      <c r="AY14" s="31">
        <f t="shared" si="28"/>
        <v>34.200000000000003</v>
      </c>
      <c r="AZ14" s="10">
        <v>63</v>
      </c>
      <c r="BA14" s="31">
        <f t="shared" si="29"/>
        <v>37.799999999999997</v>
      </c>
      <c r="BB14" s="32">
        <f t="shared" si="30"/>
        <v>72</v>
      </c>
      <c r="BC14" s="33" t="str">
        <f t="shared" si="52"/>
        <v>Προάγεται</v>
      </c>
      <c r="BD14" s="43" t="s">
        <v>59</v>
      </c>
      <c r="BE14" s="30">
        <v>95</v>
      </c>
      <c r="BF14" s="31">
        <f t="shared" si="31"/>
        <v>9.5</v>
      </c>
      <c r="BG14" s="10">
        <v>95</v>
      </c>
      <c r="BH14" s="31">
        <f t="shared" si="32"/>
        <v>9.5</v>
      </c>
      <c r="BI14" s="10">
        <v>85</v>
      </c>
      <c r="BJ14" s="31">
        <f t="shared" si="4"/>
        <v>17</v>
      </c>
      <c r="BK14" s="31">
        <f t="shared" si="33"/>
        <v>90</v>
      </c>
      <c r="BL14" s="31">
        <f t="shared" si="34"/>
        <v>36</v>
      </c>
      <c r="BM14" s="10">
        <v>65</v>
      </c>
      <c r="BN14" s="31">
        <f t="shared" si="35"/>
        <v>39</v>
      </c>
      <c r="BO14" s="32">
        <f t="shared" si="36"/>
        <v>75</v>
      </c>
      <c r="BP14" s="33" t="str">
        <f t="shared" si="53"/>
        <v>Προάγεται</v>
      </c>
      <c r="BQ14" s="43" t="s">
        <v>60</v>
      </c>
      <c r="BR14" s="30">
        <v>80</v>
      </c>
      <c r="BS14" s="31">
        <f t="shared" si="37"/>
        <v>8</v>
      </c>
      <c r="BT14" s="10">
        <v>100</v>
      </c>
      <c r="BU14" s="31">
        <f t="shared" si="38"/>
        <v>10</v>
      </c>
      <c r="BV14" s="10">
        <v>50</v>
      </c>
      <c r="BW14" s="31">
        <f t="shared" si="5"/>
        <v>10</v>
      </c>
      <c r="BX14" s="31">
        <f t="shared" si="39"/>
        <v>70</v>
      </c>
      <c r="BY14" s="31">
        <f t="shared" si="40"/>
        <v>28</v>
      </c>
      <c r="BZ14" s="10">
        <v>78</v>
      </c>
      <c r="CA14" s="31">
        <f t="shared" si="41"/>
        <v>46.8</v>
      </c>
      <c r="CB14" s="32">
        <f t="shared" si="42"/>
        <v>74.8</v>
      </c>
      <c r="CC14" s="33" t="str">
        <f t="shared" si="54"/>
        <v>Προάγεται</v>
      </c>
      <c r="CD14" s="43" t="s">
        <v>61</v>
      </c>
      <c r="CE14" s="30">
        <v>85</v>
      </c>
      <c r="CF14" s="31">
        <f t="shared" si="43"/>
        <v>8.5</v>
      </c>
      <c r="CG14" s="10">
        <v>88</v>
      </c>
      <c r="CH14" s="31">
        <f t="shared" si="44"/>
        <v>8.8000000000000007</v>
      </c>
      <c r="CI14" s="10">
        <v>92</v>
      </c>
      <c r="CJ14" s="31">
        <f t="shared" si="6"/>
        <v>18.400000000000002</v>
      </c>
      <c r="CK14" s="31">
        <f t="shared" si="45"/>
        <v>89.250000000000014</v>
      </c>
      <c r="CL14" s="31">
        <f t="shared" si="46"/>
        <v>35.700000000000003</v>
      </c>
      <c r="CM14" s="10">
        <v>94</v>
      </c>
      <c r="CN14" s="31">
        <f t="shared" si="47"/>
        <v>56.4</v>
      </c>
      <c r="CO14" s="32">
        <f t="shared" si="48"/>
        <v>92.1</v>
      </c>
      <c r="CP14" s="33" t="str">
        <f t="shared" si="55"/>
        <v>Προάγεται</v>
      </c>
    </row>
    <row r="15" spans="1:94" ht="66">
      <c r="A15" s="6">
        <v>16</v>
      </c>
      <c r="B15" s="12">
        <v>1139</v>
      </c>
      <c r="C15" s="12" t="s">
        <v>37</v>
      </c>
      <c r="D15" s="43" t="s">
        <v>62</v>
      </c>
      <c r="E15" s="30">
        <v>100</v>
      </c>
      <c r="F15" s="31">
        <f t="shared" si="7"/>
        <v>10</v>
      </c>
      <c r="G15" s="10">
        <v>80</v>
      </c>
      <c r="H15" s="31">
        <f t="shared" si="8"/>
        <v>8</v>
      </c>
      <c r="I15" s="10">
        <v>100</v>
      </c>
      <c r="J15" s="31">
        <f t="shared" si="0"/>
        <v>20</v>
      </c>
      <c r="K15" s="31">
        <f t="shared" si="9"/>
        <v>95</v>
      </c>
      <c r="L15" s="31">
        <f t="shared" si="10"/>
        <v>38</v>
      </c>
      <c r="M15" s="10">
        <v>100</v>
      </c>
      <c r="N15" s="31">
        <f t="shared" si="11"/>
        <v>60</v>
      </c>
      <c r="O15" s="32">
        <f t="shared" si="12"/>
        <v>98</v>
      </c>
      <c r="P15" s="33" t="str">
        <f t="shared" si="49"/>
        <v>Προάγεται</v>
      </c>
      <c r="Q15" s="43" t="s">
        <v>52</v>
      </c>
      <c r="R15" s="30">
        <v>100</v>
      </c>
      <c r="S15" s="31">
        <f t="shared" si="13"/>
        <v>10</v>
      </c>
      <c r="T15" s="10">
        <v>85</v>
      </c>
      <c r="U15" s="31">
        <f t="shared" si="14"/>
        <v>8.5</v>
      </c>
      <c r="V15" s="10">
        <v>68</v>
      </c>
      <c r="W15" s="31">
        <f t="shared" si="1"/>
        <v>13.600000000000001</v>
      </c>
      <c r="X15" s="31">
        <f t="shared" si="15"/>
        <v>80.25</v>
      </c>
      <c r="Y15" s="31">
        <f t="shared" si="16"/>
        <v>32.1</v>
      </c>
      <c r="Z15" s="10">
        <v>50</v>
      </c>
      <c r="AA15" s="31">
        <f t="shared" si="17"/>
        <v>30</v>
      </c>
      <c r="AB15" s="32">
        <f t="shared" si="18"/>
        <v>62.1</v>
      </c>
      <c r="AC15" s="33" t="str">
        <f t="shared" si="50"/>
        <v>Προάγεται</v>
      </c>
      <c r="AD15" s="43" t="s">
        <v>57</v>
      </c>
      <c r="AE15" s="30">
        <v>50</v>
      </c>
      <c r="AF15" s="31">
        <f t="shared" si="19"/>
        <v>5</v>
      </c>
      <c r="AG15" s="10">
        <v>40</v>
      </c>
      <c r="AH15" s="31">
        <f t="shared" si="20"/>
        <v>4</v>
      </c>
      <c r="AI15" s="10">
        <v>50</v>
      </c>
      <c r="AJ15" s="31">
        <f t="shared" si="2"/>
        <v>10</v>
      </c>
      <c r="AK15" s="31">
        <f t="shared" si="21"/>
        <v>47.5</v>
      </c>
      <c r="AL15" s="31">
        <f t="shared" si="22"/>
        <v>19</v>
      </c>
      <c r="AM15" s="10"/>
      <c r="AN15" s="31">
        <f t="shared" si="23"/>
        <v>0</v>
      </c>
      <c r="AO15" s="32">
        <f t="shared" si="24"/>
        <v>19</v>
      </c>
      <c r="AP15" s="33" t="str">
        <f t="shared" si="51"/>
        <v>Απορίπτεται</v>
      </c>
      <c r="AQ15" s="43" t="s">
        <v>58</v>
      </c>
      <c r="AR15" s="30">
        <v>100</v>
      </c>
      <c r="AS15" s="31">
        <f t="shared" si="25"/>
        <v>10</v>
      </c>
      <c r="AT15" s="10">
        <v>85</v>
      </c>
      <c r="AU15" s="31">
        <f t="shared" si="26"/>
        <v>8.5</v>
      </c>
      <c r="AV15" s="10">
        <v>0</v>
      </c>
      <c r="AW15" s="31">
        <f t="shared" si="3"/>
        <v>0</v>
      </c>
      <c r="AX15" s="31">
        <f t="shared" si="27"/>
        <v>46.25</v>
      </c>
      <c r="AY15" s="31">
        <f t="shared" si="28"/>
        <v>18.5</v>
      </c>
      <c r="AZ15" s="10">
        <v>55</v>
      </c>
      <c r="BA15" s="31">
        <f t="shared" si="29"/>
        <v>33</v>
      </c>
      <c r="BB15" s="32">
        <f t="shared" si="30"/>
        <v>51.5</v>
      </c>
      <c r="BC15" s="33" t="str">
        <f t="shared" si="52"/>
        <v>Προάγεται</v>
      </c>
      <c r="BD15" s="43" t="s">
        <v>59</v>
      </c>
      <c r="BE15" s="30">
        <v>100</v>
      </c>
      <c r="BF15" s="31">
        <f t="shared" si="31"/>
        <v>10</v>
      </c>
      <c r="BG15" s="10">
        <v>85</v>
      </c>
      <c r="BH15" s="31">
        <f t="shared" si="32"/>
        <v>8.5</v>
      </c>
      <c r="BI15" s="10">
        <v>91</v>
      </c>
      <c r="BJ15" s="31">
        <f t="shared" si="4"/>
        <v>18.2</v>
      </c>
      <c r="BK15" s="31">
        <f t="shared" si="33"/>
        <v>91.750000000000014</v>
      </c>
      <c r="BL15" s="31">
        <f t="shared" si="34"/>
        <v>36.700000000000003</v>
      </c>
      <c r="BM15" s="10">
        <v>54</v>
      </c>
      <c r="BN15" s="31">
        <f t="shared" si="35"/>
        <v>32.4</v>
      </c>
      <c r="BO15" s="32">
        <f t="shared" si="36"/>
        <v>69.099999999999994</v>
      </c>
      <c r="BP15" s="33" t="str">
        <f t="shared" si="53"/>
        <v>Προάγεται</v>
      </c>
      <c r="BQ15" s="43" t="s">
        <v>60</v>
      </c>
      <c r="BR15" s="30">
        <v>80</v>
      </c>
      <c r="BS15" s="31">
        <f t="shared" si="37"/>
        <v>8</v>
      </c>
      <c r="BT15" s="10">
        <v>80</v>
      </c>
      <c r="BU15" s="31">
        <f t="shared" si="38"/>
        <v>8</v>
      </c>
      <c r="BV15" s="10">
        <v>50</v>
      </c>
      <c r="BW15" s="31">
        <f t="shared" si="5"/>
        <v>10</v>
      </c>
      <c r="BX15" s="31">
        <f t="shared" si="39"/>
        <v>65</v>
      </c>
      <c r="BY15" s="31">
        <f t="shared" si="40"/>
        <v>26</v>
      </c>
      <c r="BZ15" s="10">
        <v>40</v>
      </c>
      <c r="CA15" s="31">
        <f t="shared" si="41"/>
        <v>24</v>
      </c>
      <c r="CB15" s="32">
        <f t="shared" si="42"/>
        <v>50</v>
      </c>
      <c r="CC15" s="33" t="str">
        <f t="shared" si="54"/>
        <v>Προάγεται</v>
      </c>
      <c r="CD15" s="43" t="s">
        <v>61</v>
      </c>
      <c r="CE15" s="30">
        <v>90</v>
      </c>
      <c r="CF15" s="31">
        <f t="shared" si="43"/>
        <v>9</v>
      </c>
      <c r="CG15" s="10">
        <v>55</v>
      </c>
      <c r="CH15" s="31">
        <f t="shared" si="44"/>
        <v>5.5</v>
      </c>
      <c r="CI15" s="10">
        <v>72</v>
      </c>
      <c r="CJ15" s="31">
        <f t="shared" si="6"/>
        <v>14.4</v>
      </c>
      <c r="CK15" s="31">
        <f t="shared" si="45"/>
        <v>72.25</v>
      </c>
      <c r="CL15" s="31">
        <f t="shared" si="46"/>
        <v>28.9</v>
      </c>
      <c r="CM15" s="10">
        <v>97</v>
      </c>
      <c r="CN15" s="31">
        <f t="shared" si="47"/>
        <v>58.199999999999996</v>
      </c>
      <c r="CO15" s="32">
        <f t="shared" si="48"/>
        <v>87.1</v>
      </c>
      <c r="CP15" s="33" t="str">
        <f t="shared" si="55"/>
        <v>Προάγεται</v>
      </c>
    </row>
    <row r="16" spans="1:94" ht="66">
      <c r="A16" s="6">
        <v>17</v>
      </c>
      <c r="B16" s="12">
        <v>1117</v>
      </c>
      <c r="C16" s="12" t="s">
        <v>38</v>
      </c>
      <c r="D16" s="43" t="s">
        <v>62</v>
      </c>
      <c r="E16" s="30">
        <v>100</v>
      </c>
      <c r="F16" s="31">
        <f t="shared" si="7"/>
        <v>10</v>
      </c>
      <c r="G16" s="10">
        <v>85</v>
      </c>
      <c r="H16" s="31">
        <f t="shared" si="8"/>
        <v>8.5</v>
      </c>
      <c r="I16" s="10">
        <v>70</v>
      </c>
      <c r="J16" s="31">
        <f t="shared" si="0"/>
        <v>14</v>
      </c>
      <c r="K16" s="31">
        <f t="shared" si="9"/>
        <v>81.25</v>
      </c>
      <c r="L16" s="31">
        <f t="shared" si="10"/>
        <v>32.5</v>
      </c>
      <c r="M16" s="10">
        <v>100</v>
      </c>
      <c r="N16" s="31">
        <f t="shared" si="11"/>
        <v>60</v>
      </c>
      <c r="O16" s="32">
        <f t="shared" si="12"/>
        <v>92.5</v>
      </c>
      <c r="P16" s="33" t="str">
        <f t="shared" si="49"/>
        <v>Προάγεται</v>
      </c>
      <c r="Q16" s="43" t="s">
        <v>52</v>
      </c>
      <c r="R16" s="30">
        <v>85</v>
      </c>
      <c r="S16" s="31">
        <f t="shared" si="13"/>
        <v>8.5</v>
      </c>
      <c r="T16" s="10">
        <v>90</v>
      </c>
      <c r="U16" s="31">
        <f t="shared" si="14"/>
        <v>9</v>
      </c>
      <c r="V16" s="10">
        <v>90</v>
      </c>
      <c r="W16" s="31">
        <f t="shared" si="1"/>
        <v>18</v>
      </c>
      <c r="X16" s="31">
        <f t="shared" si="15"/>
        <v>88.75</v>
      </c>
      <c r="Y16" s="31">
        <f t="shared" si="16"/>
        <v>35.5</v>
      </c>
      <c r="Z16" s="10">
        <v>35</v>
      </c>
      <c r="AA16" s="31">
        <f t="shared" si="17"/>
        <v>21</v>
      </c>
      <c r="AB16" s="32">
        <f t="shared" si="18"/>
        <v>56.5</v>
      </c>
      <c r="AC16" s="33" t="str">
        <f t="shared" si="50"/>
        <v>Προάγεται</v>
      </c>
      <c r="AD16" s="43" t="s">
        <v>57</v>
      </c>
      <c r="AE16" s="30">
        <v>80</v>
      </c>
      <c r="AF16" s="31">
        <f t="shared" si="19"/>
        <v>8</v>
      </c>
      <c r="AG16" s="10">
        <v>80</v>
      </c>
      <c r="AH16" s="31">
        <f t="shared" si="20"/>
        <v>8</v>
      </c>
      <c r="AI16" s="10">
        <v>45</v>
      </c>
      <c r="AJ16" s="31">
        <f t="shared" si="2"/>
        <v>9</v>
      </c>
      <c r="AK16" s="31">
        <f t="shared" si="21"/>
        <v>62.5</v>
      </c>
      <c r="AL16" s="31">
        <f t="shared" si="22"/>
        <v>25</v>
      </c>
      <c r="AM16" s="10">
        <v>44</v>
      </c>
      <c r="AN16" s="31">
        <f t="shared" si="23"/>
        <v>26.4</v>
      </c>
      <c r="AO16" s="32">
        <f t="shared" si="24"/>
        <v>51.4</v>
      </c>
      <c r="AP16" s="33" t="str">
        <f t="shared" si="51"/>
        <v>Προάγεται</v>
      </c>
      <c r="AQ16" s="43" t="s">
        <v>58</v>
      </c>
      <c r="AR16" s="30">
        <v>85</v>
      </c>
      <c r="AS16" s="31">
        <f t="shared" si="25"/>
        <v>8.5</v>
      </c>
      <c r="AT16" s="10">
        <v>90</v>
      </c>
      <c r="AU16" s="31">
        <f t="shared" si="26"/>
        <v>9</v>
      </c>
      <c r="AV16" s="10">
        <v>50</v>
      </c>
      <c r="AW16" s="31">
        <f t="shared" si="3"/>
        <v>10</v>
      </c>
      <c r="AX16" s="31">
        <f t="shared" si="27"/>
        <v>68.75</v>
      </c>
      <c r="AY16" s="31">
        <f t="shared" si="28"/>
        <v>27.5</v>
      </c>
      <c r="AZ16" s="10">
        <v>50</v>
      </c>
      <c r="BA16" s="31">
        <f t="shared" si="29"/>
        <v>30</v>
      </c>
      <c r="BB16" s="32">
        <f t="shared" si="30"/>
        <v>57.5</v>
      </c>
      <c r="BC16" s="33" t="str">
        <f t="shared" si="52"/>
        <v>Προάγεται</v>
      </c>
      <c r="BD16" s="43" t="s">
        <v>59</v>
      </c>
      <c r="BE16" s="30">
        <v>85</v>
      </c>
      <c r="BF16" s="31">
        <f t="shared" si="31"/>
        <v>8.5</v>
      </c>
      <c r="BG16" s="10">
        <v>90</v>
      </c>
      <c r="BH16" s="31">
        <f t="shared" si="32"/>
        <v>9</v>
      </c>
      <c r="BI16" s="10">
        <v>91</v>
      </c>
      <c r="BJ16" s="31">
        <f t="shared" si="4"/>
        <v>18.2</v>
      </c>
      <c r="BK16" s="31">
        <f t="shared" si="33"/>
        <v>89.250000000000014</v>
      </c>
      <c r="BL16" s="31">
        <f t="shared" si="34"/>
        <v>35.700000000000003</v>
      </c>
      <c r="BM16" s="10">
        <v>55</v>
      </c>
      <c r="BN16" s="31">
        <f t="shared" si="35"/>
        <v>33</v>
      </c>
      <c r="BO16" s="32">
        <f t="shared" si="36"/>
        <v>68.7</v>
      </c>
      <c r="BP16" s="33" t="str">
        <f t="shared" si="53"/>
        <v>Προάγεται</v>
      </c>
      <c r="BQ16" s="43" t="s">
        <v>60</v>
      </c>
      <c r="BR16" s="30">
        <v>60</v>
      </c>
      <c r="BS16" s="31">
        <f t="shared" si="37"/>
        <v>6</v>
      </c>
      <c r="BT16" s="10">
        <v>100</v>
      </c>
      <c r="BU16" s="31">
        <f t="shared" si="38"/>
        <v>10</v>
      </c>
      <c r="BV16" s="10">
        <v>59</v>
      </c>
      <c r="BW16" s="31">
        <f t="shared" si="5"/>
        <v>11.8</v>
      </c>
      <c r="BX16" s="31">
        <f t="shared" si="39"/>
        <v>69.5</v>
      </c>
      <c r="BY16" s="31">
        <f t="shared" si="40"/>
        <v>27.8</v>
      </c>
      <c r="BZ16" s="10">
        <v>12</v>
      </c>
      <c r="CA16" s="31">
        <f t="shared" si="41"/>
        <v>7.1999999999999993</v>
      </c>
      <c r="CB16" s="32">
        <f t="shared" si="42"/>
        <v>35</v>
      </c>
      <c r="CC16" s="33" t="str">
        <f t="shared" si="54"/>
        <v>Απορίπτεται</v>
      </c>
      <c r="CD16" s="43" t="s">
        <v>61</v>
      </c>
      <c r="CE16" s="30">
        <v>90</v>
      </c>
      <c r="CF16" s="31">
        <f t="shared" si="43"/>
        <v>9</v>
      </c>
      <c r="CG16" s="10">
        <v>86</v>
      </c>
      <c r="CH16" s="31">
        <f t="shared" si="44"/>
        <v>8.6</v>
      </c>
      <c r="CI16" s="10">
        <v>75</v>
      </c>
      <c r="CJ16" s="31">
        <f t="shared" si="6"/>
        <v>15</v>
      </c>
      <c r="CK16" s="31">
        <f t="shared" si="45"/>
        <v>81.5</v>
      </c>
      <c r="CL16" s="31">
        <f t="shared" si="46"/>
        <v>32.6</v>
      </c>
      <c r="CM16" s="10">
        <v>79</v>
      </c>
      <c r="CN16" s="31">
        <f t="shared" si="47"/>
        <v>47.4</v>
      </c>
      <c r="CO16" s="32">
        <f t="shared" si="48"/>
        <v>80</v>
      </c>
      <c r="CP16" s="33" t="str">
        <f t="shared" si="55"/>
        <v>Προάγεται</v>
      </c>
    </row>
    <row r="17" spans="1:94" ht="66">
      <c r="A17" s="6">
        <v>18</v>
      </c>
      <c r="B17" s="12">
        <v>1113</v>
      </c>
      <c r="C17" s="12" t="s">
        <v>39</v>
      </c>
      <c r="D17" s="43" t="s">
        <v>62</v>
      </c>
      <c r="E17" s="30"/>
      <c r="F17" s="31">
        <f t="shared" si="7"/>
        <v>0</v>
      </c>
      <c r="G17" s="10"/>
      <c r="H17" s="31">
        <f t="shared" si="8"/>
        <v>0</v>
      </c>
      <c r="I17" s="10"/>
      <c r="J17" s="31">
        <f t="shared" si="0"/>
        <v>0</v>
      </c>
      <c r="K17" s="31">
        <f t="shared" si="9"/>
        <v>0</v>
      </c>
      <c r="L17" s="31">
        <f t="shared" si="10"/>
        <v>0</v>
      </c>
      <c r="M17" s="10"/>
      <c r="N17" s="31">
        <f t="shared" si="11"/>
        <v>0</v>
      </c>
      <c r="O17" s="32">
        <f t="shared" si="12"/>
        <v>0</v>
      </c>
      <c r="P17" s="33" t="str">
        <f t="shared" si="49"/>
        <v>Απορίπτεται</v>
      </c>
      <c r="Q17" s="43" t="s">
        <v>52</v>
      </c>
      <c r="R17" s="30"/>
      <c r="S17" s="31">
        <f t="shared" si="13"/>
        <v>0</v>
      </c>
      <c r="T17" s="10"/>
      <c r="U17" s="31">
        <f t="shared" si="14"/>
        <v>0</v>
      </c>
      <c r="V17" s="10"/>
      <c r="W17" s="31">
        <f t="shared" si="1"/>
        <v>0</v>
      </c>
      <c r="X17" s="31">
        <f t="shared" si="15"/>
        <v>0</v>
      </c>
      <c r="Y17" s="31">
        <f t="shared" si="16"/>
        <v>0</v>
      </c>
      <c r="Z17" s="10"/>
      <c r="AA17" s="31">
        <f t="shared" si="17"/>
        <v>0</v>
      </c>
      <c r="AB17" s="32">
        <f t="shared" si="18"/>
        <v>0</v>
      </c>
      <c r="AC17" s="33" t="str">
        <f t="shared" si="50"/>
        <v>Απορίπτεται</v>
      </c>
      <c r="AD17" s="43" t="s">
        <v>57</v>
      </c>
      <c r="AE17" s="30"/>
      <c r="AF17" s="31">
        <f t="shared" si="19"/>
        <v>0</v>
      </c>
      <c r="AG17" s="10"/>
      <c r="AH17" s="31">
        <f t="shared" si="20"/>
        <v>0</v>
      </c>
      <c r="AI17" s="10"/>
      <c r="AJ17" s="31">
        <f t="shared" si="2"/>
        <v>0</v>
      </c>
      <c r="AK17" s="31">
        <f t="shared" si="21"/>
        <v>0</v>
      </c>
      <c r="AL17" s="31">
        <f t="shared" si="22"/>
        <v>0</v>
      </c>
      <c r="AM17" s="10"/>
      <c r="AN17" s="31">
        <f t="shared" si="23"/>
        <v>0</v>
      </c>
      <c r="AO17" s="32">
        <f t="shared" si="24"/>
        <v>0</v>
      </c>
      <c r="AP17" s="33" t="str">
        <f t="shared" si="51"/>
        <v>Απορίπτεται</v>
      </c>
      <c r="AQ17" s="43" t="s">
        <v>58</v>
      </c>
      <c r="AR17" s="30"/>
      <c r="AS17" s="31">
        <f t="shared" si="25"/>
        <v>0</v>
      </c>
      <c r="AT17" s="10"/>
      <c r="AU17" s="31">
        <f t="shared" si="26"/>
        <v>0</v>
      </c>
      <c r="AV17" s="10"/>
      <c r="AW17" s="31">
        <f t="shared" si="3"/>
        <v>0</v>
      </c>
      <c r="AX17" s="31">
        <f t="shared" si="27"/>
        <v>0</v>
      </c>
      <c r="AY17" s="31">
        <f t="shared" si="28"/>
        <v>0</v>
      </c>
      <c r="AZ17" s="10"/>
      <c r="BA17" s="31">
        <f t="shared" si="29"/>
        <v>0</v>
      </c>
      <c r="BB17" s="32">
        <f t="shared" si="30"/>
        <v>0</v>
      </c>
      <c r="BC17" s="33" t="str">
        <f t="shared" si="52"/>
        <v>Απορίπτεται</v>
      </c>
      <c r="BD17" s="43" t="s">
        <v>59</v>
      </c>
      <c r="BE17" s="30"/>
      <c r="BF17" s="31">
        <f t="shared" si="31"/>
        <v>0</v>
      </c>
      <c r="BG17" s="10"/>
      <c r="BH17" s="31">
        <f t="shared" si="32"/>
        <v>0</v>
      </c>
      <c r="BI17" s="10"/>
      <c r="BJ17" s="31">
        <f t="shared" si="4"/>
        <v>0</v>
      </c>
      <c r="BK17" s="31">
        <f t="shared" si="33"/>
        <v>0</v>
      </c>
      <c r="BL17" s="31">
        <f t="shared" si="34"/>
        <v>0</v>
      </c>
      <c r="BM17" s="10"/>
      <c r="BN17" s="31">
        <f t="shared" si="35"/>
        <v>0</v>
      </c>
      <c r="BO17" s="32">
        <f t="shared" si="36"/>
        <v>0</v>
      </c>
      <c r="BP17" s="33" t="str">
        <f t="shared" si="53"/>
        <v>Απορίπτεται</v>
      </c>
      <c r="BQ17" s="43" t="s">
        <v>60</v>
      </c>
      <c r="BR17" s="30"/>
      <c r="BS17" s="31">
        <f t="shared" si="37"/>
        <v>0</v>
      </c>
      <c r="BT17" s="10"/>
      <c r="BU17" s="31">
        <f t="shared" si="38"/>
        <v>0</v>
      </c>
      <c r="BV17" s="10"/>
      <c r="BW17" s="31">
        <f t="shared" si="5"/>
        <v>0</v>
      </c>
      <c r="BX17" s="31">
        <f t="shared" si="39"/>
        <v>0</v>
      </c>
      <c r="BY17" s="31">
        <f t="shared" si="40"/>
        <v>0</v>
      </c>
      <c r="BZ17" s="10"/>
      <c r="CA17" s="31">
        <f t="shared" si="41"/>
        <v>0</v>
      </c>
      <c r="CB17" s="32">
        <f t="shared" si="42"/>
        <v>0</v>
      </c>
      <c r="CC17" s="33" t="str">
        <f t="shared" si="54"/>
        <v>Απορίπτεται</v>
      </c>
      <c r="CD17" s="43" t="s">
        <v>61</v>
      </c>
      <c r="CE17" s="30"/>
      <c r="CF17" s="31">
        <f t="shared" si="43"/>
        <v>0</v>
      </c>
      <c r="CG17" s="10"/>
      <c r="CH17" s="31">
        <f t="shared" si="44"/>
        <v>0</v>
      </c>
      <c r="CI17" s="10"/>
      <c r="CJ17" s="31">
        <f t="shared" si="6"/>
        <v>0</v>
      </c>
      <c r="CK17" s="31">
        <f t="shared" si="45"/>
        <v>0</v>
      </c>
      <c r="CL17" s="31">
        <f t="shared" si="46"/>
        <v>0</v>
      </c>
      <c r="CM17" s="10"/>
      <c r="CN17" s="31">
        <f t="shared" si="47"/>
        <v>0</v>
      </c>
      <c r="CO17" s="32">
        <f t="shared" si="48"/>
        <v>0</v>
      </c>
      <c r="CP17" s="33" t="str">
        <f t="shared" si="55"/>
        <v>Απορίπτεται</v>
      </c>
    </row>
    <row r="18" spans="1:94" ht="66">
      <c r="A18" s="6">
        <v>19</v>
      </c>
      <c r="B18" s="12">
        <v>1114</v>
      </c>
      <c r="C18" s="12" t="s">
        <v>40</v>
      </c>
      <c r="D18" s="43" t="s">
        <v>62</v>
      </c>
      <c r="E18" s="30">
        <v>100</v>
      </c>
      <c r="F18" s="31">
        <f t="shared" si="7"/>
        <v>10</v>
      </c>
      <c r="G18" s="10">
        <v>85</v>
      </c>
      <c r="H18" s="31">
        <f t="shared" si="8"/>
        <v>8.5</v>
      </c>
      <c r="I18" s="10">
        <v>29</v>
      </c>
      <c r="J18" s="31">
        <f t="shared" si="0"/>
        <v>5.8000000000000007</v>
      </c>
      <c r="K18" s="31">
        <f t="shared" si="9"/>
        <v>60.75</v>
      </c>
      <c r="L18" s="31">
        <f t="shared" si="10"/>
        <v>24.3</v>
      </c>
      <c r="M18" s="10">
        <v>100</v>
      </c>
      <c r="N18" s="31">
        <f t="shared" si="11"/>
        <v>60</v>
      </c>
      <c r="O18" s="32">
        <f t="shared" si="12"/>
        <v>84.3</v>
      </c>
      <c r="P18" s="33" t="str">
        <f t="shared" si="49"/>
        <v>Προάγεται</v>
      </c>
      <c r="Q18" s="43" t="s">
        <v>52</v>
      </c>
      <c r="R18" s="30">
        <v>70</v>
      </c>
      <c r="S18" s="31">
        <f t="shared" si="13"/>
        <v>7</v>
      </c>
      <c r="T18" s="10">
        <v>85</v>
      </c>
      <c r="U18" s="31">
        <f t="shared" si="14"/>
        <v>8.5</v>
      </c>
      <c r="V18" s="10">
        <v>87</v>
      </c>
      <c r="W18" s="31">
        <f t="shared" si="1"/>
        <v>17.400000000000002</v>
      </c>
      <c r="X18" s="31">
        <f t="shared" si="15"/>
        <v>82.250000000000014</v>
      </c>
      <c r="Y18" s="31">
        <f t="shared" si="16"/>
        <v>32.900000000000006</v>
      </c>
      <c r="Z18" s="10">
        <v>20</v>
      </c>
      <c r="AA18" s="31">
        <f t="shared" si="17"/>
        <v>12</v>
      </c>
      <c r="AB18" s="32">
        <f t="shared" si="18"/>
        <v>44.900000000000006</v>
      </c>
      <c r="AC18" s="33" t="str">
        <f t="shared" si="50"/>
        <v>Απορίπτεται</v>
      </c>
      <c r="AD18" s="43" t="s">
        <v>57</v>
      </c>
      <c r="AE18" s="30">
        <v>70</v>
      </c>
      <c r="AF18" s="31">
        <f t="shared" si="19"/>
        <v>7</v>
      </c>
      <c r="AG18" s="10">
        <v>80</v>
      </c>
      <c r="AH18" s="31">
        <f t="shared" si="20"/>
        <v>8</v>
      </c>
      <c r="AI18" s="10">
        <v>45</v>
      </c>
      <c r="AJ18" s="31">
        <f t="shared" si="2"/>
        <v>9</v>
      </c>
      <c r="AK18" s="31">
        <f t="shared" si="21"/>
        <v>60</v>
      </c>
      <c r="AL18" s="31">
        <f t="shared" si="22"/>
        <v>24</v>
      </c>
      <c r="AM18" s="10">
        <v>44</v>
      </c>
      <c r="AN18" s="31">
        <f t="shared" si="23"/>
        <v>26.4</v>
      </c>
      <c r="AO18" s="32">
        <f t="shared" si="24"/>
        <v>50.4</v>
      </c>
      <c r="AP18" s="33" t="str">
        <f t="shared" si="51"/>
        <v>Προάγεται</v>
      </c>
      <c r="AQ18" s="43" t="s">
        <v>58</v>
      </c>
      <c r="AR18" s="30">
        <v>70</v>
      </c>
      <c r="AS18" s="31">
        <f t="shared" si="25"/>
        <v>7</v>
      </c>
      <c r="AT18" s="10">
        <v>85</v>
      </c>
      <c r="AU18" s="31">
        <f t="shared" si="26"/>
        <v>8.5</v>
      </c>
      <c r="AV18" s="10">
        <v>0</v>
      </c>
      <c r="AW18" s="31">
        <f t="shared" si="3"/>
        <v>0</v>
      </c>
      <c r="AX18" s="31">
        <f t="shared" si="27"/>
        <v>38.75</v>
      </c>
      <c r="AY18" s="31">
        <f t="shared" si="28"/>
        <v>15.5</v>
      </c>
      <c r="AZ18" s="10">
        <v>63</v>
      </c>
      <c r="BA18" s="31">
        <f t="shared" si="29"/>
        <v>37.799999999999997</v>
      </c>
      <c r="BB18" s="32">
        <f t="shared" si="30"/>
        <v>53.3</v>
      </c>
      <c r="BC18" s="33" t="str">
        <f t="shared" si="52"/>
        <v>Προάγεται</v>
      </c>
      <c r="BD18" s="43" t="s">
        <v>59</v>
      </c>
      <c r="BE18" s="30">
        <v>70</v>
      </c>
      <c r="BF18" s="31">
        <f t="shared" si="31"/>
        <v>7</v>
      </c>
      <c r="BG18" s="10">
        <v>85</v>
      </c>
      <c r="BH18" s="31">
        <f t="shared" si="32"/>
        <v>8.5</v>
      </c>
      <c r="BI18" s="10">
        <v>98</v>
      </c>
      <c r="BJ18" s="31">
        <f t="shared" si="4"/>
        <v>19.600000000000001</v>
      </c>
      <c r="BK18" s="31">
        <f t="shared" si="33"/>
        <v>87.75</v>
      </c>
      <c r="BL18" s="31">
        <f t="shared" si="34"/>
        <v>35.1</v>
      </c>
      <c r="BM18" s="10">
        <v>65</v>
      </c>
      <c r="BN18" s="31">
        <f t="shared" si="35"/>
        <v>39</v>
      </c>
      <c r="BO18" s="32">
        <f t="shared" si="36"/>
        <v>74.099999999999994</v>
      </c>
      <c r="BP18" s="33" t="str">
        <f t="shared" si="53"/>
        <v>Προάγεται</v>
      </c>
      <c r="BQ18" s="43" t="s">
        <v>60</v>
      </c>
      <c r="BR18" s="30">
        <v>60</v>
      </c>
      <c r="BS18" s="31">
        <f t="shared" si="37"/>
        <v>6</v>
      </c>
      <c r="BT18" s="10">
        <v>80</v>
      </c>
      <c r="BU18" s="31">
        <f t="shared" si="38"/>
        <v>8</v>
      </c>
      <c r="BV18" s="10">
        <v>50</v>
      </c>
      <c r="BW18" s="31">
        <f t="shared" si="5"/>
        <v>10</v>
      </c>
      <c r="BX18" s="31">
        <f t="shared" si="39"/>
        <v>60</v>
      </c>
      <c r="BY18" s="31">
        <f t="shared" si="40"/>
        <v>24</v>
      </c>
      <c r="BZ18" s="10">
        <v>33</v>
      </c>
      <c r="CA18" s="31">
        <f t="shared" si="41"/>
        <v>19.8</v>
      </c>
      <c r="CB18" s="32">
        <f t="shared" si="42"/>
        <v>43.8</v>
      </c>
      <c r="CC18" s="33" t="str">
        <f t="shared" si="54"/>
        <v>Απορίπτεται</v>
      </c>
      <c r="CD18" s="43" t="s">
        <v>61</v>
      </c>
      <c r="CE18" s="30">
        <v>90</v>
      </c>
      <c r="CF18" s="31">
        <f t="shared" si="43"/>
        <v>9</v>
      </c>
      <c r="CG18" s="10">
        <v>58</v>
      </c>
      <c r="CH18" s="31">
        <f t="shared" si="44"/>
        <v>5.8000000000000007</v>
      </c>
      <c r="CI18" s="10">
        <v>82</v>
      </c>
      <c r="CJ18" s="31">
        <f t="shared" si="6"/>
        <v>16.400000000000002</v>
      </c>
      <c r="CK18" s="31">
        <f t="shared" si="45"/>
        <v>78.000000000000014</v>
      </c>
      <c r="CL18" s="31">
        <f t="shared" si="46"/>
        <v>31.200000000000003</v>
      </c>
      <c r="CM18" s="10">
        <v>93</v>
      </c>
      <c r="CN18" s="31">
        <f t="shared" si="47"/>
        <v>55.8</v>
      </c>
      <c r="CO18" s="32">
        <f t="shared" si="48"/>
        <v>87</v>
      </c>
      <c r="CP18" s="33" t="str">
        <f t="shared" si="55"/>
        <v>Προάγεται</v>
      </c>
    </row>
    <row r="19" spans="1:94" ht="66">
      <c r="A19" s="6">
        <v>20</v>
      </c>
      <c r="B19" s="12">
        <v>1111</v>
      </c>
      <c r="C19" s="12" t="s">
        <v>41</v>
      </c>
      <c r="D19" s="43" t="s">
        <v>62</v>
      </c>
      <c r="E19" s="30">
        <v>100</v>
      </c>
      <c r="F19" s="31">
        <f t="shared" si="7"/>
        <v>10</v>
      </c>
      <c r="G19" s="10">
        <v>85</v>
      </c>
      <c r="H19" s="31">
        <f t="shared" si="8"/>
        <v>8.5</v>
      </c>
      <c r="I19" s="10">
        <v>70</v>
      </c>
      <c r="J19" s="31">
        <f t="shared" si="0"/>
        <v>14</v>
      </c>
      <c r="K19" s="31">
        <f t="shared" si="9"/>
        <v>81.25</v>
      </c>
      <c r="L19" s="31">
        <f t="shared" si="10"/>
        <v>32.5</v>
      </c>
      <c r="M19" s="10">
        <v>85</v>
      </c>
      <c r="N19" s="31">
        <f t="shared" si="11"/>
        <v>51</v>
      </c>
      <c r="O19" s="32">
        <f t="shared" si="12"/>
        <v>83.5</v>
      </c>
      <c r="P19" s="33" t="str">
        <f t="shared" si="49"/>
        <v>Προάγεται</v>
      </c>
      <c r="Q19" s="43" t="s">
        <v>52</v>
      </c>
      <c r="R19" s="30">
        <v>85</v>
      </c>
      <c r="S19" s="31">
        <f t="shared" si="13"/>
        <v>8.5</v>
      </c>
      <c r="T19" s="10">
        <v>95</v>
      </c>
      <c r="U19" s="31">
        <f t="shared" si="14"/>
        <v>9.5</v>
      </c>
      <c r="V19" s="10">
        <v>81</v>
      </c>
      <c r="W19" s="31">
        <f t="shared" si="1"/>
        <v>16.2</v>
      </c>
      <c r="X19" s="31">
        <f t="shared" si="15"/>
        <v>85.500000000000014</v>
      </c>
      <c r="Y19" s="31">
        <f t="shared" si="16"/>
        <v>34.200000000000003</v>
      </c>
      <c r="Z19" s="10">
        <v>48</v>
      </c>
      <c r="AA19" s="31">
        <f t="shared" si="17"/>
        <v>28.799999999999997</v>
      </c>
      <c r="AB19" s="32">
        <f t="shared" si="18"/>
        <v>63</v>
      </c>
      <c r="AC19" s="33" t="str">
        <f t="shared" si="50"/>
        <v>Προάγεται</v>
      </c>
      <c r="AD19" s="43" t="s">
        <v>57</v>
      </c>
      <c r="AE19" s="30">
        <v>80</v>
      </c>
      <c r="AF19" s="31">
        <f t="shared" si="19"/>
        <v>8</v>
      </c>
      <c r="AG19" s="10">
        <v>100</v>
      </c>
      <c r="AH19" s="31">
        <f t="shared" si="20"/>
        <v>10</v>
      </c>
      <c r="AI19" s="10">
        <v>35</v>
      </c>
      <c r="AJ19" s="31">
        <f t="shared" si="2"/>
        <v>7</v>
      </c>
      <c r="AK19" s="31">
        <f t="shared" si="21"/>
        <v>62.5</v>
      </c>
      <c r="AL19" s="31">
        <f t="shared" si="22"/>
        <v>25</v>
      </c>
      <c r="AM19" s="10">
        <v>60</v>
      </c>
      <c r="AN19" s="31">
        <f t="shared" si="23"/>
        <v>36</v>
      </c>
      <c r="AO19" s="32">
        <f t="shared" si="24"/>
        <v>61</v>
      </c>
      <c r="AP19" s="33" t="str">
        <f t="shared" si="51"/>
        <v>Προάγεται</v>
      </c>
      <c r="AQ19" s="43" t="s">
        <v>58</v>
      </c>
      <c r="AR19" s="30">
        <v>85</v>
      </c>
      <c r="AS19" s="31">
        <f t="shared" si="25"/>
        <v>8.5</v>
      </c>
      <c r="AT19" s="10">
        <v>95</v>
      </c>
      <c r="AU19" s="31">
        <f t="shared" si="26"/>
        <v>9.5</v>
      </c>
      <c r="AV19" s="10">
        <v>71</v>
      </c>
      <c r="AW19" s="31">
        <f t="shared" si="3"/>
        <v>14.200000000000001</v>
      </c>
      <c r="AX19" s="31">
        <f t="shared" si="27"/>
        <v>80.500000000000014</v>
      </c>
      <c r="AY19" s="31">
        <f t="shared" si="28"/>
        <v>32.200000000000003</v>
      </c>
      <c r="AZ19" s="10">
        <v>61</v>
      </c>
      <c r="BA19" s="31">
        <f t="shared" si="29"/>
        <v>36.6</v>
      </c>
      <c r="BB19" s="32">
        <f t="shared" si="30"/>
        <v>68.800000000000011</v>
      </c>
      <c r="BC19" s="33" t="str">
        <f t="shared" si="52"/>
        <v>Προάγεται</v>
      </c>
      <c r="BD19" s="43" t="s">
        <v>59</v>
      </c>
      <c r="BE19" s="30">
        <v>85</v>
      </c>
      <c r="BF19" s="31">
        <f t="shared" si="31"/>
        <v>8.5</v>
      </c>
      <c r="BG19" s="10">
        <v>95</v>
      </c>
      <c r="BH19" s="31">
        <f t="shared" si="32"/>
        <v>9.5</v>
      </c>
      <c r="BI19" s="10">
        <v>91</v>
      </c>
      <c r="BJ19" s="31">
        <f t="shared" si="4"/>
        <v>18.2</v>
      </c>
      <c r="BK19" s="31">
        <f t="shared" si="33"/>
        <v>90.500000000000014</v>
      </c>
      <c r="BL19" s="31">
        <f t="shared" si="34"/>
        <v>36.200000000000003</v>
      </c>
      <c r="BM19" s="10">
        <v>62</v>
      </c>
      <c r="BN19" s="31">
        <f t="shared" si="35"/>
        <v>37.199999999999996</v>
      </c>
      <c r="BO19" s="32">
        <f t="shared" si="36"/>
        <v>73.400000000000006</v>
      </c>
      <c r="BP19" s="33" t="str">
        <f t="shared" si="53"/>
        <v>Προάγεται</v>
      </c>
      <c r="BQ19" s="43" t="s">
        <v>60</v>
      </c>
      <c r="BR19" s="30">
        <v>80</v>
      </c>
      <c r="BS19" s="31">
        <f t="shared" si="37"/>
        <v>8</v>
      </c>
      <c r="BT19" s="10">
        <v>100</v>
      </c>
      <c r="BU19" s="31">
        <f t="shared" si="38"/>
        <v>10</v>
      </c>
      <c r="BV19" s="10">
        <v>50</v>
      </c>
      <c r="BW19" s="31">
        <f t="shared" si="5"/>
        <v>10</v>
      </c>
      <c r="BX19" s="31">
        <f t="shared" si="39"/>
        <v>70</v>
      </c>
      <c r="BY19" s="31">
        <f t="shared" si="40"/>
        <v>28</v>
      </c>
      <c r="BZ19" s="10">
        <v>90</v>
      </c>
      <c r="CA19" s="31">
        <f t="shared" si="41"/>
        <v>54</v>
      </c>
      <c r="CB19" s="32">
        <f t="shared" si="42"/>
        <v>82</v>
      </c>
      <c r="CC19" s="33" t="str">
        <f t="shared" si="54"/>
        <v>Προάγεται</v>
      </c>
      <c r="CD19" s="43" t="s">
        <v>61</v>
      </c>
      <c r="CE19" s="30">
        <v>88</v>
      </c>
      <c r="CF19" s="31">
        <f t="shared" si="43"/>
        <v>8.8000000000000007</v>
      </c>
      <c r="CG19" s="10">
        <v>90</v>
      </c>
      <c r="CH19" s="31">
        <f t="shared" si="44"/>
        <v>9</v>
      </c>
      <c r="CI19" s="10">
        <v>90</v>
      </c>
      <c r="CJ19" s="31">
        <f t="shared" si="6"/>
        <v>18</v>
      </c>
      <c r="CK19" s="31">
        <f t="shared" si="45"/>
        <v>89.499999999999986</v>
      </c>
      <c r="CL19" s="31">
        <f t="shared" si="46"/>
        <v>35.799999999999997</v>
      </c>
      <c r="CM19" s="10">
        <v>97</v>
      </c>
      <c r="CN19" s="31">
        <f t="shared" si="47"/>
        <v>58.199999999999996</v>
      </c>
      <c r="CO19" s="32">
        <f t="shared" si="48"/>
        <v>94</v>
      </c>
      <c r="CP19" s="33" t="str">
        <f t="shared" si="55"/>
        <v>Προάγεται</v>
      </c>
    </row>
    <row r="20" spans="1:94" ht="66">
      <c r="A20" s="6">
        <v>21</v>
      </c>
      <c r="B20" s="12">
        <v>1129</v>
      </c>
      <c r="C20" s="12" t="s">
        <v>42</v>
      </c>
      <c r="D20" s="43" t="s">
        <v>62</v>
      </c>
      <c r="E20" s="30"/>
      <c r="F20" s="31">
        <f t="shared" si="7"/>
        <v>0</v>
      </c>
      <c r="G20" s="10"/>
      <c r="H20" s="31">
        <f t="shared" si="8"/>
        <v>0</v>
      </c>
      <c r="I20" s="10"/>
      <c r="J20" s="31">
        <f t="shared" si="0"/>
        <v>0</v>
      </c>
      <c r="K20" s="31">
        <f t="shared" si="9"/>
        <v>0</v>
      </c>
      <c r="L20" s="31">
        <f t="shared" si="10"/>
        <v>0</v>
      </c>
      <c r="M20" s="10"/>
      <c r="N20" s="31">
        <f t="shared" si="11"/>
        <v>0</v>
      </c>
      <c r="O20" s="32">
        <f t="shared" si="12"/>
        <v>0</v>
      </c>
      <c r="P20" s="33" t="str">
        <f t="shared" si="49"/>
        <v>Απορίπτεται</v>
      </c>
      <c r="Q20" s="43" t="s">
        <v>52</v>
      </c>
      <c r="R20" s="30"/>
      <c r="S20" s="31">
        <f t="shared" si="13"/>
        <v>0</v>
      </c>
      <c r="T20" s="10"/>
      <c r="U20" s="31">
        <f t="shared" si="14"/>
        <v>0</v>
      </c>
      <c r="V20" s="10"/>
      <c r="W20" s="31">
        <f t="shared" si="1"/>
        <v>0</v>
      </c>
      <c r="X20" s="31">
        <f t="shared" si="15"/>
        <v>0</v>
      </c>
      <c r="Y20" s="31">
        <f t="shared" si="16"/>
        <v>0</v>
      </c>
      <c r="Z20" s="10"/>
      <c r="AA20" s="31">
        <f t="shared" si="17"/>
        <v>0</v>
      </c>
      <c r="AB20" s="32">
        <f t="shared" si="18"/>
        <v>0</v>
      </c>
      <c r="AC20" s="33" t="str">
        <f t="shared" si="50"/>
        <v>Απορίπτεται</v>
      </c>
      <c r="AD20" s="43" t="s">
        <v>57</v>
      </c>
      <c r="AE20" s="30"/>
      <c r="AF20" s="31">
        <f t="shared" si="19"/>
        <v>0</v>
      </c>
      <c r="AG20" s="10"/>
      <c r="AH20" s="31">
        <f t="shared" si="20"/>
        <v>0</v>
      </c>
      <c r="AI20" s="10"/>
      <c r="AJ20" s="31">
        <f t="shared" si="2"/>
        <v>0</v>
      </c>
      <c r="AK20" s="31">
        <f t="shared" si="21"/>
        <v>0</v>
      </c>
      <c r="AL20" s="31">
        <f t="shared" si="22"/>
        <v>0</v>
      </c>
      <c r="AM20" s="10"/>
      <c r="AN20" s="31">
        <f t="shared" si="23"/>
        <v>0</v>
      </c>
      <c r="AO20" s="32">
        <f t="shared" si="24"/>
        <v>0</v>
      </c>
      <c r="AP20" s="33" t="str">
        <f t="shared" si="51"/>
        <v>Απορίπτεται</v>
      </c>
      <c r="AQ20" s="43" t="s">
        <v>58</v>
      </c>
      <c r="AR20" s="30"/>
      <c r="AS20" s="31">
        <f t="shared" si="25"/>
        <v>0</v>
      </c>
      <c r="AT20" s="10"/>
      <c r="AU20" s="31">
        <f t="shared" si="26"/>
        <v>0</v>
      </c>
      <c r="AV20" s="10"/>
      <c r="AW20" s="31">
        <f t="shared" si="3"/>
        <v>0</v>
      </c>
      <c r="AX20" s="31">
        <f t="shared" si="27"/>
        <v>0</v>
      </c>
      <c r="AY20" s="31">
        <f t="shared" si="28"/>
        <v>0</v>
      </c>
      <c r="AZ20" s="10"/>
      <c r="BA20" s="31">
        <f t="shared" si="29"/>
        <v>0</v>
      </c>
      <c r="BB20" s="32">
        <f t="shared" si="30"/>
        <v>0</v>
      </c>
      <c r="BC20" s="33" t="str">
        <f t="shared" si="52"/>
        <v>Απορίπτεται</v>
      </c>
      <c r="BD20" s="43" t="s">
        <v>59</v>
      </c>
      <c r="BE20" s="30"/>
      <c r="BF20" s="31">
        <f t="shared" si="31"/>
        <v>0</v>
      </c>
      <c r="BG20" s="10"/>
      <c r="BH20" s="31">
        <f t="shared" si="32"/>
        <v>0</v>
      </c>
      <c r="BI20" s="10"/>
      <c r="BJ20" s="31">
        <f t="shared" si="4"/>
        <v>0</v>
      </c>
      <c r="BK20" s="31">
        <f t="shared" si="33"/>
        <v>0</v>
      </c>
      <c r="BL20" s="31">
        <f t="shared" si="34"/>
        <v>0</v>
      </c>
      <c r="BM20" s="10"/>
      <c r="BN20" s="31">
        <f t="shared" si="35"/>
        <v>0</v>
      </c>
      <c r="BO20" s="32">
        <f t="shared" si="36"/>
        <v>0</v>
      </c>
      <c r="BP20" s="33" t="str">
        <f t="shared" si="53"/>
        <v>Απορίπτεται</v>
      </c>
      <c r="BQ20" s="43" t="s">
        <v>60</v>
      </c>
      <c r="BR20" s="30"/>
      <c r="BS20" s="31">
        <f t="shared" si="37"/>
        <v>0</v>
      </c>
      <c r="BT20" s="10"/>
      <c r="BU20" s="31">
        <f t="shared" si="38"/>
        <v>0</v>
      </c>
      <c r="BV20" s="10"/>
      <c r="BW20" s="31">
        <f t="shared" si="5"/>
        <v>0</v>
      </c>
      <c r="BX20" s="31">
        <f t="shared" si="39"/>
        <v>0</v>
      </c>
      <c r="BY20" s="31">
        <f t="shared" si="40"/>
        <v>0</v>
      </c>
      <c r="BZ20" s="10"/>
      <c r="CA20" s="31">
        <f t="shared" si="41"/>
        <v>0</v>
      </c>
      <c r="CB20" s="32">
        <f t="shared" si="42"/>
        <v>0</v>
      </c>
      <c r="CC20" s="33" t="str">
        <f t="shared" si="54"/>
        <v>Απορίπτεται</v>
      </c>
      <c r="CD20" s="43" t="s">
        <v>61</v>
      </c>
      <c r="CE20" s="30"/>
      <c r="CF20" s="31">
        <f t="shared" si="43"/>
        <v>0</v>
      </c>
      <c r="CG20" s="10"/>
      <c r="CH20" s="31">
        <f t="shared" si="44"/>
        <v>0</v>
      </c>
      <c r="CI20" s="10"/>
      <c r="CJ20" s="31">
        <f t="shared" si="6"/>
        <v>0</v>
      </c>
      <c r="CK20" s="31">
        <f t="shared" si="45"/>
        <v>0</v>
      </c>
      <c r="CL20" s="31">
        <f t="shared" si="46"/>
        <v>0</v>
      </c>
      <c r="CM20" s="10"/>
      <c r="CN20" s="31">
        <f t="shared" si="47"/>
        <v>0</v>
      </c>
      <c r="CO20" s="32">
        <f t="shared" si="48"/>
        <v>0</v>
      </c>
      <c r="CP20" s="33" t="str">
        <f t="shared" si="55"/>
        <v>Απορίπτεται</v>
      </c>
    </row>
    <row r="21" spans="1:94" ht="66">
      <c r="A21" s="6">
        <v>22</v>
      </c>
      <c r="B21" s="12">
        <v>1110</v>
      </c>
      <c r="C21" s="12" t="s">
        <v>43</v>
      </c>
      <c r="D21" s="43" t="s">
        <v>62</v>
      </c>
      <c r="E21" s="30"/>
      <c r="F21" s="31">
        <f t="shared" si="7"/>
        <v>0</v>
      </c>
      <c r="G21" s="10"/>
      <c r="H21" s="31">
        <f t="shared" si="8"/>
        <v>0</v>
      </c>
      <c r="I21" s="10"/>
      <c r="J21" s="31">
        <f t="shared" si="0"/>
        <v>0</v>
      </c>
      <c r="K21" s="31">
        <f t="shared" si="9"/>
        <v>0</v>
      </c>
      <c r="L21" s="31">
        <f t="shared" si="10"/>
        <v>0</v>
      </c>
      <c r="M21" s="10"/>
      <c r="N21" s="31">
        <f t="shared" si="11"/>
        <v>0</v>
      </c>
      <c r="O21" s="32">
        <f t="shared" si="12"/>
        <v>0</v>
      </c>
      <c r="P21" s="33" t="str">
        <f t="shared" si="49"/>
        <v>Απορίπτεται</v>
      </c>
      <c r="Q21" s="43" t="s">
        <v>52</v>
      </c>
      <c r="R21" s="30"/>
      <c r="S21" s="31">
        <f t="shared" si="13"/>
        <v>0</v>
      </c>
      <c r="T21" s="10"/>
      <c r="U21" s="31">
        <f t="shared" si="14"/>
        <v>0</v>
      </c>
      <c r="V21" s="10"/>
      <c r="W21" s="31">
        <f t="shared" si="1"/>
        <v>0</v>
      </c>
      <c r="X21" s="31">
        <f t="shared" si="15"/>
        <v>0</v>
      </c>
      <c r="Y21" s="31">
        <f t="shared" si="16"/>
        <v>0</v>
      </c>
      <c r="Z21" s="10"/>
      <c r="AA21" s="31">
        <f t="shared" si="17"/>
        <v>0</v>
      </c>
      <c r="AB21" s="32">
        <f t="shared" si="18"/>
        <v>0</v>
      </c>
      <c r="AC21" s="33" t="str">
        <f t="shared" si="50"/>
        <v>Απορίπτεται</v>
      </c>
      <c r="AD21" s="43" t="s">
        <v>57</v>
      </c>
      <c r="AE21" s="30"/>
      <c r="AF21" s="31">
        <f t="shared" si="19"/>
        <v>0</v>
      </c>
      <c r="AG21" s="10"/>
      <c r="AH21" s="31">
        <f t="shared" si="20"/>
        <v>0</v>
      </c>
      <c r="AI21" s="10"/>
      <c r="AJ21" s="31">
        <f t="shared" si="2"/>
        <v>0</v>
      </c>
      <c r="AK21" s="31">
        <f t="shared" si="21"/>
        <v>0</v>
      </c>
      <c r="AL21" s="31">
        <f t="shared" si="22"/>
        <v>0</v>
      </c>
      <c r="AM21" s="10"/>
      <c r="AN21" s="31">
        <f t="shared" si="23"/>
        <v>0</v>
      </c>
      <c r="AO21" s="32">
        <f t="shared" si="24"/>
        <v>0</v>
      </c>
      <c r="AP21" s="33" t="str">
        <f t="shared" si="51"/>
        <v>Απορίπτεται</v>
      </c>
      <c r="AQ21" s="43" t="s">
        <v>58</v>
      </c>
      <c r="AR21" s="30"/>
      <c r="AS21" s="31">
        <f t="shared" si="25"/>
        <v>0</v>
      </c>
      <c r="AT21" s="10"/>
      <c r="AU21" s="31">
        <f t="shared" si="26"/>
        <v>0</v>
      </c>
      <c r="AV21" s="10"/>
      <c r="AW21" s="31">
        <f t="shared" si="3"/>
        <v>0</v>
      </c>
      <c r="AX21" s="31">
        <f t="shared" si="27"/>
        <v>0</v>
      </c>
      <c r="AY21" s="31">
        <f t="shared" si="28"/>
        <v>0</v>
      </c>
      <c r="AZ21" s="10"/>
      <c r="BA21" s="31">
        <f t="shared" si="29"/>
        <v>0</v>
      </c>
      <c r="BB21" s="32">
        <f t="shared" si="30"/>
        <v>0</v>
      </c>
      <c r="BC21" s="33" t="str">
        <f t="shared" si="52"/>
        <v>Απορίπτεται</v>
      </c>
      <c r="BD21" s="43" t="s">
        <v>59</v>
      </c>
      <c r="BE21" s="30"/>
      <c r="BF21" s="31">
        <f t="shared" si="31"/>
        <v>0</v>
      </c>
      <c r="BG21" s="10"/>
      <c r="BH21" s="31">
        <f t="shared" si="32"/>
        <v>0</v>
      </c>
      <c r="BI21" s="10"/>
      <c r="BJ21" s="31">
        <f t="shared" si="4"/>
        <v>0</v>
      </c>
      <c r="BK21" s="31">
        <f t="shared" si="33"/>
        <v>0</v>
      </c>
      <c r="BL21" s="31">
        <f t="shared" si="34"/>
        <v>0</v>
      </c>
      <c r="BM21" s="10"/>
      <c r="BN21" s="31">
        <f t="shared" si="35"/>
        <v>0</v>
      </c>
      <c r="BO21" s="32">
        <f t="shared" si="36"/>
        <v>0</v>
      </c>
      <c r="BP21" s="33" t="str">
        <f t="shared" si="53"/>
        <v>Απορίπτεται</v>
      </c>
      <c r="BQ21" s="43" t="s">
        <v>60</v>
      </c>
      <c r="BR21" s="30"/>
      <c r="BS21" s="31">
        <f t="shared" si="37"/>
        <v>0</v>
      </c>
      <c r="BT21" s="10"/>
      <c r="BU21" s="31">
        <f t="shared" si="38"/>
        <v>0</v>
      </c>
      <c r="BV21" s="10"/>
      <c r="BW21" s="31">
        <f t="shared" si="5"/>
        <v>0</v>
      </c>
      <c r="BX21" s="31">
        <f t="shared" si="39"/>
        <v>0</v>
      </c>
      <c r="BY21" s="31">
        <f t="shared" si="40"/>
        <v>0</v>
      </c>
      <c r="BZ21" s="10"/>
      <c r="CA21" s="31">
        <f t="shared" si="41"/>
        <v>0</v>
      </c>
      <c r="CB21" s="32">
        <f t="shared" si="42"/>
        <v>0</v>
      </c>
      <c r="CC21" s="33" t="str">
        <f t="shared" si="54"/>
        <v>Απορίπτεται</v>
      </c>
      <c r="CD21" s="43" t="s">
        <v>61</v>
      </c>
      <c r="CE21" s="30"/>
      <c r="CF21" s="31">
        <f t="shared" si="43"/>
        <v>0</v>
      </c>
      <c r="CG21" s="10"/>
      <c r="CH21" s="31">
        <f t="shared" si="44"/>
        <v>0</v>
      </c>
      <c r="CI21" s="10"/>
      <c r="CJ21" s="31">
        <f t="shared" si="6"/>
        <v>0</v>
      </c>
      <c r="CK21" s="31">
        <f t="shared" si="45"/>
        <v>0</v>
      </c>
      <c r="CL21" s="31">
        <f t="shared" si="46"/>
        <v>0</v>
      </c>
      <c r="CM21" s="10"/>
      <c r="CN21" s="31">
        <f t="shared" si="47"/>
        <v>0</v>
      </c>
      <c r="CO21" s="32">
        <f t="shared" si="48"/>
        <v>0</v>
      </c>
      <c r="CP21" s="33" t="str">
        <f t="shared" si="55"/>
        <v>Απορίπτεται</v>
      </c>
    </row>
    <row r="22" spans="1:94" ht="66">
      <c r="A22" s="6">
        <v>23</v>
      </c>
      <c r="B22" s="12">
        <v>1143</v>
      </c>
      <c r="C22" s="12" t="s">
        <v>44</v>
      </c>
      <c r="D22" s="43" t="s">
        <v>62</v>
      </c>
      <c r="E22" s="30">
        <v>100</v>
      </c>
      <c r="F22" s="31">
        <f t="shared" si="7"/>
        <v>10</v>
      </c>
      <c r="G22" s="10">
        <v>80</v>
      </c>
      <c r="H22" s="31">
        <f t="shared" si="8"/>
        <v>8</v>
      </c>
      <c r="I22" s="10">
        <v>60</v>
      </c>
      <c r="J22" s="31">
        <f t="shared" si="0"/>
        <v>12</v>
      </c>
      <c r="K22" s="31">
        <f t="shared" si="9"/>
        <v>75</v>
      </c>
      <c r="L22" s="31">
        <f t="shared" si="10"/>
        <v>30</v>
      </c>
      <c r="M22" s="10">
        <v>54</v>
      </c>
      <c r="N22" s="31">
        <f t="shared" si="11"/>
        <v>32.4</v>
      </c>
      <c r="O22" s="32">
        <f t="shared" si="12"/>
        <v>62.4</v>
      </c>
      <c r="P22" s="33" t="str">
        <f t="shared" si="49"/>
        <v>Προάγεται</v>
      </c>
      <c r="Q22" s="43" t="s">
        <v>52</v>
      </c>
      <c r="R22" s="30">
        <v>85</v>
      </c>
      <c r="S22" s="31">
        <f t="shared" si="13"/>
        <v>8.5</v>
      </c>
      <c r="T22" s="10">
        <v>85</v>
      </c>
      <c r="U22" s="31">
        <f t="shared" si="14"/>
        <v>8.5</v>
      </c>
      <c r="V22" s="10">
        <v>47</v>
      </c>
      <c r="W22" s="31">
        <f t="shared" si="1"/>
        <v>9.4</v>
      </c>
      <c r="X22" s="31">
        <f t="shared" si="15"/>
        <v>66</v>
      </c>
      <c r="Y22" s="31">
        <f t="shared" si="16"/>
        <v>26.4</v>
      </c>
      <c r="Z22" s="10">
        <v>15</v>
      </c>
      <c r="AA22" s="31">
        <f t="shared" si="17"/>
        <v>9</v>
      </c>
      <c r="AB22" s="32">
        <f t="shared" si="18"/>
        <v>35.4</v>
      </c>
      <c r="AC22" s="33" t="str">
        <f t="shared" si="50"/>
        <v>Απορίπτεται</v>
      </c>
      <c r="AD22" s="43" t="s">
        <v>57</v>
      </c>
      <c r="AE22" s="30">
        <v>85</v>
      </c>
      <c r="AF22" s="31">
        <f t="shared" si="19"/>
        <v>8.5</v>
      </c>
      <c r="AG22" s="10">
        <v>60</v>
      </c>
      <c r="AH22" s="31">
        <f t="shared" si="20"/>
        <v>6</v>
      </c>
      <c r="AI22" s="10">
        <v>20</v>
      </c>
      <c r="AJ22" s="31">
        <f t="shared" si="2"/>
        <v>4</v>
      </c>
      <c r="AK22" s="31">
        <f t="shared" si="21"/>
        <v>46.25</v>
      </c>
      <c r="AL22" s="31">
        <f t="shared" si="22"/>
        <v>18.5</v>
      </c>
      <c r="AM22" s="10">
        <v>30</v>
      </c>
      <c r="AN22" s="31">
        <f t="shared" si="23"/>
        <v>18</v>
      </c>
      <c r="AO22" s="32">
        <f t="shared" si="24"/>
        <v>36.5</v>
      </c>
      <c r="AP22" s="33" t="str">
        <f t="shared" si="51"/>
        <v>Απορίπτεται</v>
      </c>
      <c r="AQ22" s="43" t="s">
        <v>58</v>
      </c>
      <c r="AR22" s="30">
        <v>85</v>
      </c>
      <c r="AS22" s="31">
        <f t="shared" si="25"/>
        <v>8.5</v>
      </c>
      <c r="AT22" s="10">
        <v>85</v>
      </c>
      <c r="AU22" s="31">
        <f t="shared" si="26"/>
        <v>8.5</v>
      </c>
      <c r="AV22" s="10">
        <v>38</v>
      </c>
      <c r="AW22" s="31">
        <f t="shared" si="3"/>
        <v>7.6000000000000005</v>
      </c>
      <c r="AX22" s="31">
        <f t="shared" si="27"/>
        <v>61.5</v>
      </c>
      <c r="AY22" s="31">
        <f t="shared" si="28"/>
        <v>24.6</v>
      </c>
      <c r="AZ22" s="10">
        <v>50</v>
      </c>
      <c r="BA22" s="31">
        <f t="shared" si="29"/>
        <v>30</v>
      </c>
      <c r="BB22" s="32">
        <f t="shared" si="30"/>
        <v>54.6</v>
      </c>
      <c r="BC22" s="33" t="str">
        <f t="shared" si="52"/>
        <v>Προάγεται</v>
      </c>
      <c r="BD22" s="43" t="s">
        <v>59</v>
      </c>
      <c r="BE22" s="30">
        <v>85</v>
      </c>
      <c r="BF22" s="31">
        <f t="shared" si="31"/>
        <v>8.5</v>
      </c>
      <c r="BG22" s="10">
        <v>85</v>
      </c>
      <c r="BH22" s="31">
        <f t="shared" si="32"/>
        <v>8.5</v>
      </c>
      <c r="BI22" s="10">
        <v>71</v>
      </c>
      <c r="BJ22" s="31">
        <f t="shared" si="4"/>
        <v>14.200000000000001</v>
      </c>
      <c r="BK22" s="31">
        <f t="shared" si="33"/>
        <v>78.000000000000014</v>
      </c>
      <c r="BL22" s="31">
        <f t="shared" si="34"/>
        <v>31.200000000000003</v>
      </c>
      <c r="BM22" s="10">
        <v>56</v>
      </c>
      <c r="BN22" s="31">
        <f t="shared" si="35"/>
        <v>33.6</v>
      </c>
      <c r="BO22" s="32">
        <f t="shared" si="36"/>
        <v>64.800000000000011</v>
      </c>
      <c r="BP22" s="33" t="str">
        <f t="shared" si="53"/>
        <v>Προάγεται</v>
      </c>
      <c r="BQ22" s="43" t="s">
        <v>60</v>
      </c>
      <c r="BR22" s="30">
        <v>80</v>
      </c>
      <c r="BS22" s="31">
        <f t="shared" si="37"/>
        <v>8</v>
      </c>
      <c r="BT22" s="10">
        <v>90</v>
      </c>
      <c r="BU22" s="31">
        <f t="shared" si="38"/>
        <v>9</v>
      </c>
      <c r="BV22" s="10">
        <v>50</v>
      </c>
      <c r="BW22" s="31">
        <f t="shared" si="5"/>
        <v>10</v>
      </c>
      <c r="BX22" s="31">
        <f t="shared" si="39"/>
        <v>67.5</v>
      </c>
      <c r="BY22" s="31">
        <f t="shared" si="40"/>
        <v>27</v>
      </c>
      <c r="BZ22" s="10">
        <v>18</v>
      </c>
      <c r="CA22" s="31">
        <f t="shared" si="41"/>
        <v>10.799999999999999</v>
      </c>
      <c r="CB22" s="32">
        <f t="shared" si="42"/>
        <v>37.799999999999997</v>
      </c>
      <c r="CC22" s="33" t="str">
        <f t="shared" si="54"/>
        <v>Απορίπτεται</v>
      </c>
      <c r="CD22" s="43" t="s">
        <v>61</v>
      </c>
      <c r="CE22" s="30">
        <v>90</v>
      </c>
      <c r="CF22" s="31">
        <f t="shared" si="43"/>
        <v>9</v>
      </c>
      <c r="CG22" s="10">
        <v>62</v>
      </c>
      <c r="CH22" s="31">
        <f t="shared" si="44"/>
        <v>6.2</v>
      </c>
      <c r="CI22" s="10">
        <v>72</v>
      </c>
      <c r="CJ22" s="31">
        <f t="shared" si="6"/>
        <v>14.4</v>
      </c>
      <c r="CK22" s="31">
        <f t="shared" si="45"/>
        <v>74</v>
      </c>
      <c r="CL22" s="31">
        <f t="shared" si="46"/>
        <v>29.6</v>
      </c>
      <c r="CM22" s="10">
        <v>79</v>
      </c>
      <c r="CN22" s="31">
        <f t="shared" si="47"/>
        <v>47.4</v>
      </c>
      <c r="CO22" s="32">
        <f t="shared" si="48"/>
        <v>77</v>
      </c>
      <c r="CP22" s="33" t="str">
        <f t="shared" si="55"/>
        <v>Προάγεται</v>
      </c>
    </row>
    <row r="23" spans="1:94" ht="66">
      <c r="A23" s="6">
        <v>24</v>
      </c>
      <c r="B23" s="12">
        <v>1083</v>
      </c>
      <c r="C23" s="12" t="s">
        <v>45</v>
      </c>
      <c r="D23" s="43" t="s">
        <v>62</v>
      </c>
      <c r="E23" s="30"/>
      <c r="F23" s="31">
        <f t="shared" si="7"/>
        <v>0</v>
      </c>
      <c r="G23" s="10"/>
      <c r="H23" s="31">
        <f t="shared" si="8"/>
        <v>0</v>
      </c>
      <c r="I23" s="10"/>
      <c r="J23" s="31">
        <f t="shared" si="0"/>
        <v>0</v>
      </c>
      <c r="K23" s="31">
        <f t="shared" si="9"/>
        <v>0</v>
      </c>
      <c r="L23" s="31">
        <f t="shared" si="10"/>
        <v>0</v>
      </c>
      <c r="M23" s="10"/>
      <c r="N23" s="31">
        <f t="shared" si="11"/>
        <v>0</v>
      </c>
      <c r="O23" s="32">
        <f t="shared" si="12"/>
        <v>0</v>
      </c>
      <c r="P23" s="33" t="str">
        <f t="shared" si="49"/>
        <v>Απορίπτεται</v>
      </c>
      <c r="Q23" s="43" t="s">
        <v>52</v>
      </c>
      <c r="R23" s="30"/>
      <c r="S23" s="31">
        <f t="shared" si="13"/>
        <v>0</v>
      </c>
      <c r="T23" s="10"/>
      <c r="U23" s="31">
        <f t="shared" si="14"/>
        <v>0</v>
      </c>
      <c r="V23" s="10"/>
      <c r="W23" s="31">
        <f t="shared" si="1"/>
        <v>0</v>
      </c>
      <c r="X23" s="31">
        <f t="shared" si="15"/>
        <v>0</v>
      </c>
      <c r="Y23" s="31">
        <f t="shared" si="16"/>
        <v>0</v>
      </c>
      <c r="Z23" s="10"/>
      <c r="AA23" s="31">
        <f t="shared" si="17"/>
        <v>0</v>
      </c>
      <c r="AB23" s="32">
        <f t="shared" si="18"/>
        <v>0</v>
      </c>
      <c r="AC23" s="33" t="str">
        <f t="shared" si="50"/>
        <v>Απορίπτεται</v>
      </c>
      <c r="AD23" s="43" t="s">
        <v>57</v>
      </c>
      <c r="AE23" s="30"/>
      <c r="AF23" s="31">
        <f t="shared" si="19"/>
        <v>0</v>
      </c>
      <c r="AG23" s="10"/>
      <c r="AH23" s="31">
        <f t="shared" si="20"/>
        <v>0</v>
      </c>
      <c r="AI23" s="10"/>
      <c r="AJ23" s="31">
        <f t="shared" si="2"/>
        <v>0</v>
      </c>
      <c r="AK23" s="31">
        <f t="shared" si="21"/>
        <v>0</v>
      </c>
      <c r="AL23" s="31">
        <f t="shared" si="22"/>
        <v>0</v>
      </c>
      <c r="AM23" s="10"/>
      <c r="AN23" s="31">
        <f t="shared" si="23"/>
        <v>0</v>
      </c>
      <c r="AO23" s="32">
        <f t="shared" si="24"/>
        <v>0</v>
      </c>
      <c r="AP23" s="33" t="str">
        <f t="shared" si="51"/>
        <v>Απορίπτεται</v>
      </c>
      <c r="AQ23" s="43" t="s">
        <v>58</v>
      </c>
      <c r="AR23" s="30"/>
      <c r="AS23" s="31">
        <f t="shared" si="25"/>
        <v>0</v>
      </c>
      <c r="AT23" s="10"/>
      <c r="AU23" s="31">
        <f t="shared" si="26"/>
        <v>0</v>
      </c>
      <c r="AV23" s="10"/>
      <c r="AW23" s="31">
        <f t="shared" si="3"/>
        <v>0</v>
      </c>
      <c r="AX23" s="31">
        <f t="shared" si="27"/>
        <v>0</v>
      </c>
      <c r="AY23" s="31">
        <f t="shared" si="28"/>
        <v>0</v>
      </c>
      <c r="AZ23" s="10"/>
      <c r="BA23" s="31">
        <f t="shared" si="29"/>
        <v>0</v>
      </c>
      <c r="BB23" s="32">
        <f t="shared" si="30"/>
        <v>0</v>
      </c>
      <c r="BC23" s="33" t="str">
        <f t="shared" si="52"/>
        <v>Απορίπτεται</v>
      </c>
      <c r="BD23" s="43" t="s">
        <v>59</v>
      </c>
      <c r="BE23" s="30"/>
      <c r="BF23" s="31">
        <f t="shared" si="31"/>
        <v>0</v>
      </c>
      <c r="BG23" s="10"/>
      <c r="BH23" s="31">
        <f t="shared" si="32"/>
        <v>0</v>
      </c>
      <c r="BI23" s="10"/>
      <c r="BJ23" s="31">
        <f t="shared" si="4"/>
        <v>0</v>
      </c>
      <c r="BK23" s="31">
        <f t="shared" si="33"/>
        <v>0</v>
      </c>
      <c r="BL23" s="31">
        <f t="shared" si="34"/>
        <v>0</v>
      </c>
      <c r="BM23" s="10"/>
      <c r="BN23" s="31">
        <f t="shared" si="35"/>
        <v>0</v>
      </c>
      <c r="BO23" s="32">
        <f t="shared" si="36"/>
        <v>0</v>
      </c>
      <c r="BP23" s="33" t="str">
        <f t="shared" si="53"/>
        <v>Απορίπτεται</v>
      </c>
      <c r="BQ23" s="43" t="s">
        <v>60</v>
      </c>
      <c r="BR23" s="30"/>
      <c r="BS23" s="31">
        <f t="shared" si="37"/>
        <v>0</v>
      </c>
      <c r="BT23" s="10"/>
      <c r="BU23" s="31">
        <f t="shared" si="38"/>
        <v>0</v>
      </c>
      <c r="BV23" s="10"/>
      <c r="BW23" s="31">
        <f t="shared" si="5"/>
        <v>0</v>
      </c>
      <c r="BX23" s="31">
        <f t="shared" si="39"/>
        <v>0</v>
      </c>
      <c r="BY23" s="31">
        <f t="shared" si="40"/>
        <v>0</v>
      </c>
      <c r="BZ23" s="10"/>
      <c r="CA23" s="31">
        <f t="shared" si="41"/>
        <v>0</v>
      </c>
      <c r="CB23" s="32">
        <f t="shared" si="42"/>
        <v>0</v>
      </c>
      <c r="CC23" s="33" t="str">
        <f t="shared" si="54"/>
        <v>Απορίπτεται</v>
      </c>
      <c r="CD23" s="43" t="s">
        <v>61</v>
      </c>
      <c r="CE23" s="30"/>
      <c r="CF23" s="31">
        <f t="shared" si="43"/>
        <v>0</v>
      </c>
      <c r="CG23" s="10"/>
      <c r="CH23" s="31">
        <f t="shared" si="44"/>
        <v>0</v>
      </c>
      <c r="CI23" s="10"/>
      <c r="CJ23" s="31">
        <f t="shared" si="6"/>
        <v>0</v>
      </c>
      <c r="CK23" s="31">
        <f t="shared" si="45"/>
        <v>0</v>
      </c>
      <c r="CL23" s="31">
        <f t="shared" si="46"/>
        <v>0</v>
      </c>
      <c r="CM23" s="10"/>
      <c r="CN23" s="31">
        <f t="shared" si="47"/>
        <v>0</v>
      </c>
      <c r="CO23" s="32">
        <f t="shared" si="48"/>
        <v>0</v>
      </c>
      <c r="CP23" s="33" t="str">
        <f t="shared" si="55"/>
        <v>Απορίπτεται</v>
      </c>
    </row>
    <row r="24" spans="1:94" ht="66">
      <c r="A24" s="6">
        <v>25</v>
      </c>
      <c r="B24" s="12">
        <v>1102</v>
      </c>
      <c r="C24" s="12" t="s">
        <v>46</v>
      </c>
      <c r="D24" s="43" t="s">
        <v>62</v>
      </c>
      <c r="E24" s="30">
        <v>100</v>
      </c>
      <c r="F24" s="31">
        <f t="shared" si="7"/>
        <v>10</v>
      </c>
      <c r="G24" s="10">
        <v>95</v>
      </c>
      <c r="H24" s="31">
        <f t="shared" si="8"/>
        <v>9.5</v>
      </c>
      <c r="I24" s="10">
        <v>65</v>
      </c>
      <c r="J24" s="31">
        <f t="shared" si="0"/>
        <v>13</v>
      </c>
      <c r="K24" s="31">
        <f t="shared" si="9"/>
        <v>81.25</v>
      </c>
      <c r="L24" s="31">
        <f t="shared" si="10"/>
        <v>32.5</v>
      </c>
      <c r="M24" s="10">
        <v>77</v>
      </c>
      <c r="N24" s="31">
        <f t="shared" si="11"/>
        <v>46.199999999999996</v>
      </c>
      <c r="O24" s="32">
        <f t="shared" si="12"/>
        <v>78.699999999999989</v>
      </c>
      <c r="P24" s="33" t="str">
        <f t="shared" si="49"/>
        <v>Προάγεται</v>
      </c>
      <c r="Q24" s="43" t="s">
        <v>52</v>
      </c>
      <c r="R24" s="30">
        <v>100</v>
      </c>
      <c r="S24" s="31">
        <f t="shared" si="13"/>
        <v>10</v>
      </c>
      <c r="T24" s="10">
        <v>95</v>
      </c>
      <c r="U24" s="31">
        <f t="shared" si="14"/>
        <v>9.5</v>
      </c>
      <c r="V24" s="10">
        <v>91</v>
      </c>
      <c r="W24" s="31">
        <f t="shared" si="1"/>
        <v>18.2</v>
      </c>
      <c r="X24" s="31">
        <f t="shared" si="15"/>
        <v>94.250000000000014</v>
      </c>
      <c r="Y24" s="31">
        <f t="shared" si="16"/>
        <v>37.700000000000003</v>
      </c>
      <c r="Z24" s="10">
        <v>42</v>
      </c>
      <c r="AA24" s="31">
        <f t="shared" si="17"/>
        <v>25.2</v>
      </c>
      <c r="AB24" s="32">
        <f t="shared" si="18"/>
        <v>62.900000000000006</v>
      </c>
      <c r="AC24" s="33" t="str">
        <f t="shared" si="50"/>
        <v>Προάγεται</v>
      </c>
      <c r="AD24" s="43" t="s">
        <v>57</v>
      </c>
      <c r="AE24" s="30">
        <v>85</v>
      </c>
      <c r="AF24" s="31">
        <f t="shared" si="19"/>
        <v>8.5</v>
      </c>
      <c r="AG24" s="10">
        <v>100</v>
      </c>
      <c r="AH24" s="31">
        <f t="shared" si="20"/>
        <v>10</v>
      </c>
      <c r="AI24" s="10">
        <v>35</v>
      </c>
      <c r="AJ24" s="31">
        <f t="shared" si="2"/>
        <v>7</v>
      </c>
      <c r="AK24" s="31">
        <f t="shared" si="21"/>
        <v>63.75</v>
      </c>
      <c r="AL24" s="31">
        <f t="shared" si="22"/>
        <v>25.5</v>
      </c>
      <c r="AM24" s="10">
        <v>48</v>
      </c>
      <c r="AN24" s="31">
        <f t="shared" si="23"/>
        <v>28.799999999999997</v>
      </c>
      <c r="AO24" s="32">
        <f t="shared" si="24"/>
        <v>54.3</v>
      </c>
      <c r="AP24" s="33" t="str">
        <f t="shared" si="51"/>
        <v>Προάγεται</v>
      </c>
      <c r="AQ24" s="43" t="s">
        <v>58</v>
      </c>
      <c r="AR24" s="30">
        <v>100</v>
      </c>
      <c r="AS24" s="31">
        <f t="shared" si="25"/>
        <v>10</v>
      </c>
      <c r="AT24" s="10">
        <v>95</v>
      </c>
      <c r="AU24" s="31">
        <f t="shared" si="26"/>
        <v>9.5</v>
      </c>
      <c r="AV24" s="10">
        <v>70</v>
      </c>
      <c r="AW24" s="31">
        <f t="shared" si="3"/>
        <v>14</v>
      </c>
      <c r="AX24" s="31">
        <f t="shared" si="27"/>
        <v>83.75</v>
      </c>
      <c r="AY24" s="31">
        <f t="shared" si="28"/>
        <v>33.5</v>
      </c>
      <c r="AZ24" s="10">
        <v>80</v>
      </c>
      <c r="BA24" s="31">
        <f t="shared" si="29"/>
        <v>48</v>
      </c>
      <c r="BB24" s="32">
        <f t="shared" si="30"/>
        <v>81.5</v>
      </c>
      <c r="BC24" s="33" t="str">
        <f t="shared" si="52"/>
        <v>Προάγεται</v>
      </c>
      <c r="BD24" s="43" t="s">
        <v>59</v>
      </c>
      <c r="BE24" s="30">
        <v>100</v>
      </c>
      <c r="BF24" s="31">
        <f t="shared" si="31"/>
        <v>10</v>
      </c>
      <c r="BG24" s="10">
        <v>95</v>
      </c>
      <c r="BH24" s="31">
        <f t="shared" si="32"/>
        <v>9.5</v>
      </c>
      <c r="BI24" s="10">
        <v>93</v>
      </c>
      <c r="BJ24" s="31">
        <f t="shared" si="4"/>
        <v>18.600000000000001</v>
      </c>
      <c r="BK24" s="31">
        <f t="shared" si="33"/>
        <v>95.25</v>
      </c>
      <c r="BL24" s="31">
        <f t="shared" si="34"/>
        <v>38.1</v>
      </c>
      <c r="BM24" s="10">
        <v>41</v>
      </c>
      <c r="BN24" s="31">
        <f t="shared" si="35"/>
        <v>24.599999999999998</v>
      </c>
      <c r="BO24" s="32">
        <f t="shared" si="36"/>
        <v>62.7</v>
      </c>
      <c r="BP24" s="33" t="str">
        <f t="shared" si="53"/>
        <v>Προάγεται</v>
      </c>
      <c r="BQ24" s="43" t="s">
        <v>60</v>
      </c>
      <c r="BR24" s="30">
        <v>60</v>
      </c>
      <c r="BS24" s="31">
        <f t="shared" si="37"/>
        <v>6</v>
      </c>
      <c r="BT24" s="10">
        <v>100</v>
      </c>
      <c r="BU24" s="31">
        <f t="shared" si="38"/>
        <v>10</v>
      </c>
      <c r="BV24" s="10">
        <v>59</v>
      </c>
      <c r="BW24" s="31">
        <f t="shared" si="5"/>
        <v>11.8</v>
      </c>
      <c r="BX24" s="31">
        <f t="shared" si="39"/>
        <v>69.5</v>
      </c>
      <c r="BY24" s="31">
        <f t="shared" si="40"/>
        <v>27.8</v>
      </c>
      <c r="BZ24" s="10">
        <v>39</v>
      </c>
      <c r="CA24" s="31">
        <f t="shared" si="41"/>
        <v>23.4</v>
      </c>
      <c r="CB24" s="32">
        <f t="shared" si="42"/>
        <v>51.2</v>
      </c>
      <c r="CC24" s="33" t="str">
        <f t="shared" si="54"/>
        <v>Προάγεται</v>
      </c>
      <c r="CD24" s="43" t="s">
        <v>61</v>
      </c>
      <c r="CE24" s="30">
        <v>94</v>
      </c>
      <c r="CF24" s="31">
        <f t="shared" si="43"/>
        <v>9.4</v>
      </c>
      <c r="CG24" s="10">
        <v>76</v>
      </c>
      <c r="CH24" s="31">
        <f t="shared" si="44"/>
        <v>7.6000000000000005</v>
      </c>
      <c r="CI24" s="10">
        <v>84</v>
      </c>
      <c r="CJ24" s="31">
        <f t="shared" si="6"/>
        <v>16.8</v>
      </c>
      <c r="CK24" s="31">
        <f t="shared" si="45"/>
        <v>84.499999999999986</v>
      </c>
      <c r="CL24" s="31">
        <f t="shared" si="46"/>
        <v>33.799999999999997</v>
      </c>
      <c r="CM24" s="10">
        <v>92</v>
      </c>
      <c r="CN24" s="31">
        <f t="shared" si="47"/>
        <v>55.199999999999996</v>
      </c>
      <c r="CO24" s="32">
        <f t="shared" si="48"/>
        <v>89</v>
      </c>
      <c r="CP24" s="33" t="str">
        <f t="shared" si="55"/>
        <v>Προάγεται</v>
      </c>
    </row>
    <row r="25" spans="1:94" ht="66">
      <c r="A25" s="6">
        <v>26</v>
      </c>
      <c r="B25" s="12">
        <v>1107</v>
      </c>
      <c r="C25" s="12" t="s">
        <v>47</v>
      </c>
      <c r="D25" s="43" t="s">
        <v>62</v>
      </c>
      <c r="E25" s="30">
        <v>100</v>
      </c>
      <c r="F25" s="31">
        <f t="shared" si="7"/>
        <v>10</v>
      </c>
      <c r="G25" s="10">
        <v>95</v>
      </c>
      <c r="H25" s="31">
        <f t="shared" si="8"/>
        <v>9.5</v>
      </c>
      <c r="I25" s="10">
        <v>94</v>
      </c>
      <c r="J25" s="31">
        <f t="shared" si="0"/>
        <v>18.8</v>
      </c>
      <c r="K25" s="31">
        <f t="shared" si="9"/>
        <v>95.749999999999986</v>
      </c>
      <c r="L25" s="31">
        <f t="shared" si="10"/>
        <v>38.299999999999997</v>
      </c>
      <c r="M25" s="10">
        <v>100</v>
      </c>
      <c r="N25" s="31">
        <f t="shared" si="11"/>
        <v>60</v>
      </c>
      <c r="O25" s="32">
        <f t="shared" si="12"/>
        <v>98.3</v>
      </c>
      <c r="P25" s="33" t="str">
        <f t="shared" si="49"/>
        <v>Προάγεται</v>
      </c>
      <c r="Q25" s="43" t="s">
        <v>52</v>
      </c>
      <c r="R25" s="30">
        <v>100</v>
      </c>
      <c r="S25" s="31">
        <f t="shared" si="13"/>
        <v>10</v>
      </c>
      <c r="T25" s="10">
        <v>95</v>
      </c>
      <c r="U25" s="31">
        <f t="shared" si="14"/>
        <v>9.5</v>
      </c>
      <c r="V25" s="10">
        <v>51</v>
      </c>
      <c r="W25" s="31">
        <f t="shared" si="1"/>
        <v>10.200000000000001</v>
      </c>
      <c r="X25" s="31">
        <f t="shared" si="15"/>
        <v>74.250000000000014</v>
      </c>
      <c r="Y25" s="31">
        <f t="shared" si="16"/>
        <v>29.700000000000003</v>
      </c>
      <c r="Z25" s="10">
        <v>40</v>
      </c>
      <c r="AA25" s="31">
        <f t="shared" si="17"/>
        <v>24</v>
      </c>
      <c r="AB25" s="32">
        <f t="shared" si="18"/>
        <v>53.7</v>
      </c>
      <c r="AC25" s="33" t="str">
        <f t="shared" si="50"/>
        <v>Προάγεται</v>
      </c>
      <c r="AD25" s="43" t="s">
        <v>57</v>
      </c>
      <c r="AE25" s="30">
        <v>90</v>
      </c>
      <c r="AF25" s="31">
        <f t="shared" si="19"/>
        <v>9</v>
      </c>
      <c r="AG25" s="10">
        <v>100</v>
      </c>
      <c r="AH25" s="31">
        <f t="shared" si="20"/>
        <v>10</v>
      </c>
      <c r="AI25" s="10">
        <v>55</v>
      </c>
      <c r="AJ25" s="31">
        <f t="shared" si="2"/>
        <v>11</v>
      </c>
      <c r="AK25" s="31">
        <f t="shared" si="21"/>
        <v>75</v>
      </c>
      <c r="AL25" s="31">
        <f t="shared" si="22"/>
        <v>30</v>
      </c>
      <c r="AM25" s="10">
        <v>72</v>
      </c>
      <c r="AN25" s="31">
        <f t="shared" si="23"/>
        <v>43.199999999999996</v>
      </c>
      <c r="AO25" s="32">
        <f t="shared" si="24"/>
        <v>73.199999999999989</v>
      </c>
      <c r="AP25" s="33" t="str">
        <f t="shared" si="51"/>
        <v>Προάγεται</v>
      </c>
      <c r="AQ25" s="43" t="s">
        <v>58</v>
      </c>
      <c r="AR25" s="30">
        <v>100</v>
      </c>
      <c r="AS25" s="31">
        <f t="shared" si="25"/>
        <v>10</v>
      </c>
      <c r="AT25" s="10">
        <v>95</v>
      </c>
      <c r="AU25" s="31">
        <f t="shared" si="26"/>
        <v>9.5</v>
      </c>
      <c r="AV25" s="10">
        <v>76</v>
      </c>
      <c r="AW25" s="31">
        <f t="shared" si="3"/>
        <v>15.200000000000001</v>
      </c>
      <c r="AX25" s="31">
        <f t="shared" si="27"/>
        <v>86.750000000000014</v>
      </c>
      <c r="AY25" s="31">
        <f t="shared" si="28"/>
        <v>34.700000000000003</v>
      </c>
      <c r="AZ25" s="10">
        <v>65</v>
      </c>
      <c r="BA25" s="31">
        <f t="shared" si="29"/>
        <v>39</v>
      </c>
      <c r="BB25" s="32">
        <f t="shared" si="30"/>
        <v>73.7</v>
      </c>
      <c r="BC25" s="33" t="str">
        <f t="shared" si="52"/>
        <v>Προάγεται</v>
      </c>
      <c r="BD25" s="43" t="s">
        <v>59</v>
      </c>
      <c r="BE25" s="30">
        <v>100</v>
      </c>
      <c r="BF25" s="31">
        <f t="shared" si="31"/>
        <v>10</v>
      </c>
      <c r="BG25" s="10">
        <v>95</v>
      </c>
      <c r="BH25" s="31">
        <f t="shared" si="32"/>
        <v>9.5</v>
      </c>
      <c r="BI25" s="10">
        <v>89</v>
      </c>
      <c r="BJ25" s="31">
        <f t="shared" si="4"/>
        <v>17.8</v>
      </c>
      <c r="BK25" s="31">
        <f t="shared" si="33"/>
        <v>93.249999999999986</v>
      </c>
      <c r="BL25" s="31">
        <f t="shared" si="34"/>
        <v>37.299999999999997</v>
      </c>
      <c r="BM25" s="10">
        <v>51</v>
      </c>
      <c r="BN25" s="31">
        <f t="shared" si="35"/>
        <v>30.599999999999998</v>
      </c>
      <c r="BO25" s="32">
        <f t="shared" si="36"/>
        <v>67.899999999999991</v>
      </c>
      <c r="BP25" s="33" t="str">
        <f t="shared" si="53"/>
        <v>Προάγεται</v>
      </c>
      <c r="BQ25" s="43" t="s">
        <v>60</v>
      </c>
      <c r="BR25" s="30">
        <v>80</v>
      </c>
      <c r="BS25" s="31">
        <f t="shared" si="37"/>
        <v>8</v>
      </c>
      <c r="BT25" s="10">
        <v>100</v>
      </c>
      <c r="BU25" s="31">
        <f t="shared" si="38"/>
        <v>10</v>
      </c>
      <c r="BV25" s="10">
        <v>63</v>
      </c>
      <c r="BW25" s="31">
        <f t="shared" si="5"/>
        <v>12.600000000000001</v>
      </c>
      <c r="BX25" s="31">
        <f t="shared" si="39"/>
        <v>76.5</v>
      </c>
      <c r="BY25" s="31">
        <f t="shared" si="40"/>
        <v>30.6</v>
      </c>
      <c r="BZ25" s="10">
        <v>20</v>
      </c>
      <c r="CA25" s="31">
        <f t="shared" si="41"/>
        <v>12</v>
      </c>
      <c r="CB25" s="32">
        <f t="shared" si="42"/>
        <v>42.6</v>
      </c>
      <c r="CC25" s="33" t="str">
        <f t="shared" si="54"/>
        <v>Απορίπτεται</v>
      </c>
      <c r="CD25" s="43" t="s">
        <v>61</v>
      </c>
      <c r="CE25" s="30">
        <v>95</v>
      </c>
      <c r="CF25" s="31">
        <f t="shared" si="43"/>
        <v>9.5</v>
      </c>
      <c r="CG25" s="10">
        <v>82</v>
      </c>
      <c r="CH25" s="31">
        <f t="shared" si="44"/>
        <v>8.2000000000000011</v>
      </c>
      <c r="CI25" s="10">
        <v>89</v>
      </c>
      <c r="CJ25" s="31">
        <f t="shared" si="6"/>
        <v>17.8</v>
      </c>
      <c r="CK25" s="31">
        <f t="shared" si="45"/>
        <v>88.75</v>
      </c>
      <c r="CL25" s="31">
        <f t="shared" si="46"/>
        <v>35.5</v>
      </c>
      <c r="CM25" s="10">
        <v>91</v>
      </c>
      <c r="CN25" s="31">
        <f t="shared" si="47"/>
        <v>54.6</v>
      </c>
      <c r="CO25" s="32">
        <f t="shared" si="48"/>
        <v>90.1</v>
      </c>
      <c r="CP25" s="33" t="str">
        <f t="shared" si="55"/>
        <v>Προάγεται</v>
      </c>
    </row>
    <row r="26" spans="1:94" ht="66">
      <c r="A26" s="6">
        <v>27</v>
      </c>
      <c r="B26" s="12">
        <v>1140</v>
      </c>
      <c r="C26" s="12" t="s">
        <v>48</v>
      </c>
      <c r="D26" s="43" t="s">
        <v>62</v>
      </c>
      <c r="E26" s="30">
        <v>100</v>
      </c>
      <c r="F26" s="31">
        <f t="shared" si="7"/>
        <v>10</v>
      </c>
      <c r="G26" s="10">
        <v>70</v>
      </c>
      <c r="H26" s="31">
        <f t="shared" si="8"/>
        <v>7</v>
      </c>
      <c r="I26" s="10">
        <v>20</v>
      </c>
      <c r="J26" s="31">
        <f t="shared" si="0"/>
        <v>4</v>
      </c>
      <c r="K26" s="31">
        <f t="shared" si="9"/>
        <v>52.5</v>
      </c>
      <c r="L26" s="31">
        <f t="shared" si="10"/>
        <v>21</v>
      </c>
      <c r="M26" s="10">
        <v>90</v>
      </c>
      <c r="N26" s="31">
        <f t="shared" si="11"/>
        <v>54</v>
      </c>
      <c r="O26" s="32">
        <f t="shared" si="12"/>
        <v>75</v>
      </c>
      <c r="P26" s="33" t="str">
        <f t="shared" si="49"/>
        <v>Προάγεται</v>
      </c>
      <c r="Q26" s="43" t="s">
        <v>52</v>
      </c>
      <c r="R26" s="30">
        <v>80</v>
      </c>
      <c r="S26" s="31">
        <f t="shared" si="13"/>
        <v>8</v>
      </c>
      <c r="T26" s="10">
        <v>90</v>
      </c>
      <c r="U26" s="31">
        <f t="shared" si="14"/>
        <v>9</v>
      </c>
      <c r="V26" s="10">
        <v>27</v>
      </c>
      <c r="W26" s="31">
        <f t="shared" si="1"/>
        <v>5.4</v>
      </c>
      <c r="X26" s="31">
        <f t="shared" si="15"/>
        <v>56</v>
      </c>
      <c r="Y26" s="31">
        <f t="shared" si="16"/>
        <v>22.4</v>
      </c>
      <c r="Z26" s="10">
        <v>19</v>
      </c>
      <c r="AA26" s="31">
        <f t="shared" si="17"/>
        <v>11.4</v>
      </c>
      <c r="AB26" s="32">
        <f t="shared" si="18"/>
        <v>33.799999999999997</v>
      </c>
      <c r="AC26" s="33" t="str">
        <f t="shared" si="50"/>
        <v>Απορίπτεται</v>
      </c>
      <c r="AD26" s="43" t="s">
        <v>57</v>
      </c>
      <c r="AE26" s="30">
        <v>65</v>
      </c>
      <c r="AF26" s="31">
        <f t="shared" si="19"/>
        <v>6.5</v>
      </c>
      <c r="AG26" s="10">
        <v>80</v>
      </c>
      <c r="AH26" s="31">
        <f t="shared" si="20"/>
        <v>8</v>
      </c>
      <c r="AI26" s="10">
        <v>50</v>
      </c>
      <c r="AJ26" s="31">
        <f t="shared" si="2"/>
        <v>10</v>
      </c>
      <c r="AK26" s="31">
        <f t="shared" si="21"/>
        <v>61.25</v>
      </c>
      <c r="AL26" s="31">
        <f t="shared" si="22"/>
        <v>24.5</v>
      </c>
      <c r="AM26" s="10">
        <v>25</v>
      </c>
      <c r="AN26" s="31">
        <f t="shared" si="23"/>
        <v>15</v>
      </c>
      <c r="AO26" s="32">
        <f t="shared" si="24"/>
        <v>39.5</v>
      </c>
      <c r="AP26" s="33" t="str">
        <f t="shared" si="51"/>
        <v>Απορίπτεται</v>
      </c>
      <c r="AQ26" s="43" t="s">
        <v>58</v>
      </c>
      <c r="AR26" s="30">
        <v>80</v>
      </c>
      <c r="AS26" s="31">
        <f t="shared" si="25"/>
        <v>8</v>
      </c>
      <c r="AT26" s="10">
        <v>90</v>
      </c>
      <c r="AU26" s="31">
        <f t="shared" si="26"/>
        <v>9</v>
      </c>
      <c r="AV26" s="10">
        <v>47</v>
      </c>
      <c r="AW26" s="31">
        <f t="shared" si="3"/>
        <v>9.4</v>
      </c>
      <c r="AX26" s="31">
        <f t="shared" si="27"/>
        <v>66</v>
      </c>
      <c r="AY26" s="31">
        <f t="shared" si="28"/>
        <v>26.4</v>
      </c>
      <c r="AZ26" s="10">
        <v>50</v>
      </c>
      <c r="BA26" s="31">
        <f t="shared" si="29"/>
        <v>30</v>
      </c>
      <c r="BB26" s="32">
        <f t="shared" si="30"/>
        <v>56.4</v>
      </c>
      <c r="BC26" s="33" t="str">
        <f t="shared" si="52"/>
        <v>Προάγεται</v>
      </c>
      <c r="BD26" s="43" t="s">
        <v>59</v>
      </c>
      <c r="BE26" s="30">
        <v>80</v>
      </c>
      <c r="BF26" s="31">
        <f t="shared" si="31"/>
        <v>8</v>
      </c>
      <c r="BG26" s="10">
        <v>90</v>
      </c>
      <c r="BH26" s="31">
        <f t="shared" si="32"/>
        <v>9</v>
      </c>
      <c r="BI26" s="10">
        <v>89</v>
      </c>
      <c r="BJ26" s="31">
        <f t="shared" si="4"/>
        <v>17.8</v>
      </c>
      <c r="BK26" s="31">
        <f t="shared" si="33"/>
        <v>86.999999999999986</v>
      </c>
      <c r="BL26" s="31">
        <f t="shared" si="34"/>
        <v>34.799999999999997</v>
      </c>
      <c r="BM26" s="10">
        <v>27</v>
      </c>
      <c r="BN26" s="31">
        <f t="shared" si="35"/>
        <v>16.2</v>
      </c>
      <c r="BO26" s="32">
        <f t="shared" si="36"/>
        <v>51</v>
      </c>
      <c r="BP26" s="33" t="str">
        <f t="shared" si="53"/>
        <v>Προάγεται</v>
      </c>
      <c r="BQ26" s="43" t="s">
        <v>60</v>
      </c>
      <c r="BR26" s="30">
        <v>60</v>
      </c>
      <c r="BS26" s="31">
        <f t="shared" si="37"/>
        <v>6</v>
      </c>
      <c r="BT26" s="10">
        <v>70</v>
      </c>
      <c r="BU26" s="31">
        <f t="shared" si="38"/>
        <v>7</v>
      </c>
      <c r="BV26" s="10">
        <v>10</v>
      </c>
      <c r="BW26" s="31">
        <f t="shared" si="5"/>
        <v>2</v>
      </c>
      <c r="BX26" s="31">
        <f t="shared" si="39"/>
        <v>37.5</v>
      </c>
      <c r="BY26" s="31">
        <f t="shared" si="40"/>
        <v>15</v>
      </c>
      <c r="BZ26" s="10"/>
      <c r="CA26" s="31">
        <f t="shared" si="41"/>
        <v>0</v>
      </c>
      <c r="CB26" s="32">
        <f t="shared" si="42"/>
        <v>15</v>
      </c>
      <c r="CC26" s="33" t="str">
        <f t="shared" si="54"/>
        <v>Απορίπτεται</v>
      </c>
      <c r="CD26" s="43" t="s">
        <v>61</v>
      </c>
      <c r="CE26" s="30">
        <v>97</v>
      </c>
      <c r="CF26" s="31">
        <f t="shared" si="43"/>
        <v>9.7000000000000011</v>
      </c>
      <c r="CG26" s="10">
        <v>75</v>
      </c>
      <c r="CH26" s="31">
        <f t="shared" si="44"/>
        <v>7.5</v>
      </c>
      <c r="CI26" s="10">
        <v>50</v>
      </c>
      <c r="CJ26" s="31">
        <f t="shared" si="6"/>
        <v>10</v>
      </c>
      <c r="CK26" s="31">
        <f t="shared" si="45"/>
        <v>68.000000000000014</v>
      </c>
      <c r="CL26" s="31">
        <f t="shared" si="46"/>
        <v>27.200000000000003</v>
      </c>
      <c r="CM26" s="10">
        <v>85</v>
      </c>
      <c r="CN26" s="31">
        <f t="shared" si="47"/>
        <v>51</v>
      </c>
      <c r="CO26" s="32">
        <f t="shared" si="48"/>
        <v>78.2</v>
      </c>
      <c r="CP26" s="33" t="str">
        <f t="shared" si="55"/>
        <v>Προάγεται</v>
      </c>
    </row>
    <row r="27" spans="1:94" ht="66">
      <c r="A27" s="6">
        <v>28</v>
      </c>
      <c r="B27" s="12">
        <v>1090</v>
      </c>
      <c r="C27" s="12" t="s">
        <v>49</v>
      </c>
      <c r="D27" s="43" t="s">
        <v>62</v>
      </c>
      <c r="E27" s="30"/>
      <c r="F27" s="31">
        <f t="shared" si="7"/>
        <v>0</v>
      </c>
      <c r="G27" s="10"/>
      <c r="H27" s="31">
        <f t="shared" si="8"/>
        <v>0</v>
      </c>
      <c r="I27" s="10"/>
      <c r="J27" s="31">
        <f t="shared" si="0"/>
        <v>0</v>
      </c>
      <c r="K27" s="31">
        <f t="shared" si="9"/>
        <v>0</v>
      </c>
      <c r="L27" s="31">
        <f t="shared" si="10"/>
        <v>0</v>
      </c>
      <c r="M27" s="10"/>
      <c r="N27" s="31">
        <f t="shared" si="11"/>
        <v>0</v>
      </c>
      <c r="O27" s="32">
        <f t="shared" si="12"/>
        <v>0</v>
      </c>
      <c r="P27" s="33" t="str">
        <f t="shared" si="49"/>
        <v>Απορίπτεται</v>
      </c>
      <c r="Q27" s="43" t="s">
        <v>52</v>
      </c>
      <c r="R27" s="30"/>
      <c r="S27" s="31">
        <f t="shared" si="13"/>
        <v>0</v>
      </c>
      <c r="T27" s="10"/>
      <c r="U27" s="31">
        <f t="shared" si="14"/>
        <v>0</v>
      </c>
      <c r="V27" s="10"/>
      <c r="W27" s="31">
        <f t="shared" si="1"/>
        <v>0</v>
      </c>
      <c r="X27" s="31">
        <f t="shared" si="15"/>
        <v>0</v>
      </c>
      <c r="Y27" s="31">
        <f t="shared" si="16"/>
        <v>0</v>
      </c>
      <c r="Z27" s="10"/>
      <c r="AA27" s="31">
        <f t="shared" si="17"/>
        <v>0</v>
      </c>
      <c r="AB27" s="32">
        <f t="shared" si="18"/>
        <v>0</v>
      </c>
      <c r="AC27" s="33" t="str">
        <f t="shared" si="50"/>
        <v>Απορίπτεται</v>
      </c>
      <c r="AD27" s="43" t="s">
        <v>57</v>
      </c>
      <c r="AE27" s="30"/>
      <c r="AF27" s="31">
        <f t="shared" si="19"/>
        <v>0</v>
      </c>
      <c r="AG27" s="10"/>
      <c r="AH27" s="31">
        <f t="shared" si="20"/>
        <v>0</v>
      </c>
      <c r="AI27" s="10"/>
      <c r="AJ27" s="31">
        <f t="shared" si="2"/>
        <v>0</v>
      </c>
      <c r="AK27" s="31">
        <f t="shared" si="21"/>
        <v>0</v>
      </c>
      <c r="AL27" s="31">
        <f t="shared" si="22"/>
        <v>0</v>
      </c>
      <c r="AM27" s="10"/>
      <c r="AN27" s="31">
        <f t="shared" si="23"/>
        <v>0</v>
      </c>
      <c r="AO27" s="32">
        <f t="shared" si="24"/>
        <v>0</v>
      </c>
      <c r="AP27" s="33" t="str">
        <f t="shared" si="51"/>
        <v>Απορίπτεται</v>
      </c>
      <c r="AQ27" s="43" t="s">
        <v>58</v>
      </c>
      <c r="AR27" s="30"/>
      <c r="AS27" s="31">
        <f t="shared" si="25"/>
        <v>0</v>
      </c>
      <c r="AT27" s="10"/>
      <c r="AU27" s="31">
        <f t="shared" si="26"/>
        <v>0</v>
      </c>
      <c r="AV27" s="10"/>
      <c r="AW27" s="31">
        <f t="shared" si="3"/>
        <v>0</v>
      </c>
      <c r="AX27" s="31">
        <f t="shared" si="27"/>
        <v>0</v>
      </c>
      <c r="AY27" s="31">
        <f t="shared" si="28"/>
        <v>0</v>
      </c>
      <c r="AZ27" s="10"/>
      <c r="BA27" s="31">
        <f t="shared" si="29"/>
        <v>0</v>
      </c>
      <c r="BB27" s="32">
        <f t="shared" si="30"/>
        <v>0</v>
      </c>
      <c r="BC27" s="33" t="str">
        <f t="shared" si="52"/>
        <v>Απορίπτεται</v>
      </c>
      <c r="BD27" s="43" t="s">
        <v>59</v>
      </c>
      <c r="BE27" s="30"/>
      <c r="BF27" s="31">
        <f t="shared" si="31"/>
        <v>0</v>
      </c>
      <c r="BG27" s="10"/>
      <c r="BH27" s="31">
        <f t="shared" si="32"/>
        <v>0</v>
      </c>
      <c r="BI27" s="10"/>
      <c r="BJ27" s="31">
        <f t="shared" si="4"/>
        <v>0</v>
      </c>
      <c r="BK27" s="31">
        <f t="shared" si="33"/>
        <v>0</v>
      </c>
      <c r="BL27" s="31">
        <f t="shared" si="34"/>
        <v>0</v>
      </c>
      <c r="BM27" s="10"/>
      <c r="BN27" s="31">
        <f t="shared" si="35"/>
        <v>0</v>
      </c>
      <c r="BO27" s="32">
        <f t="shared" si="36"/>
        <v>0</v>
      </c>
      <c r="BP27" s="33" t="str">
        <f t="shared" si="53"/>
        <v>Απορίπτεται</v>
      </c>
      <c r="BQ27" s="43" t="s">
        <v>60</v>
      </c>
      <c r="BR27" s="30"/>
      <c r="BS27" s="31">
        <f t="shared" si="37"/>
        <v>0</v>
      </c>
      <c r="BT27" s="10"/>
      <c r="BU27" s="31">
        <f t="shared" si="38"/>
        <v>0</v>
      </c>
      <c r="BV27" s="10"/>
      <c r="BW27" s="31">
        <f t="shared" si="5"/>
        <v>0</v>
      </c>
      <c r="BX27" s="31">
        <f t="shared" si="39"/>
        <v>0</v>
      </c>
      <c r="BY27" s="31">
        <f t="shared" si="40"/>
        <v>0</v>
      </c>
      <c r="BZ27" s="10"/>
      <c r="CA27" s="31">
        <f t="shared" si="41"/>
        <v>0</v>
      </c>
      <c r="CB27" s="32">
        <f t="shared" si="42"/>
        <v>0</v>
      </c>
      <c r="CC27" s="33" t="str">
        <f t="shared" si="54"/>
        <v>Απορίπτεται</v>
      </c>
      <c r="CD27" s="43" t="s">
        <v>61</v>
      </c>
      <c r="CE27" s="30"/>
      <c r="CF27" s="31">
        <f t="shared" si="43"/>
        <v>0</v>
      </c>
      <c r="CG27" s="10"/>
      <c r="CH27" s="31">
        <f t="shared" si="44"/>
        <v>0</v>
      </c>
      <c r="CI27" s="10"/>
      <c r="CJ27" s="31">
        <f t="shared" si="6"/>
        <v>0</v>
      </c>
      <c r="CK27" s="31">
        <f t="shared" si="45"/>
        <v>0</v>
      </c>
      <c r="CL27" s="31">
        <f t="shared" si="46"/>
        <v>0</v>
      </c>
      <c r="CM27" s="10"/>
      <c r="CN27" s="31">
        <f t="shared" si="47"/>
        <v>0</v>
      </c>
      <c r="CO27" s="32">
        <f t="shared" si="48"/>
        <v>0</v>
      </c>
      <c r="CP27" s="33" t="str">
        <f t="shared" si="55"/>
        <v>Απορίπτεται</v>
      </c>
    </row>
    <row r="28" spans="1:94" ht="66">
      <c r="A28" s="6">
        <v>29</v>
      </c>
      <c r="B28" s="12">
        <v>1118</v>
      </c>
      <c r="C28" s="12" t="s">
        <v>50</v>
      </c>
      <c r="D28" s="43" t="s">
        <v>62</v>
      </c>
      <c r="E28" s="30">
        <v>100</v>
      </c>
      <c r="F28" s="31">
        <f t="shared" si="7"/>
        <v>10</v>
      </c>
      <c r="G28" s="10">
        <v>85</v>
      </c>
      <c r="H28" s="31">
        <f t="shared" si="8"/>
        <v>8.5</v>
      </c>
      <c r="I28" s="10">
        <v>74</v>
      </c>
      <c r="J28" s="31">
        <f t="shared" si="0"/>
        <v>14.8</v>
      </c>
      <c r="K28" s="31">
        <f t="shared" si="9"/>
        <v>83.249999999999986</v>
      </c>
      <c r="L28" s="31">
        <f t="shared" si="10"/>
        <v>33.299999999999997</v>
      </c>
      <c r="M28" s="10">
        <v>75</v>
      </c>
      <c r="N28" s="31">
        <f t="shared" si="11"/>
        <v>45</v>
      </c>
      <c r="O28" s="32">
        <f t="shared" si="12"/>
        <v>78.3</v>
      </c>
      <c r="P28" s="33" t="str">
        <f t="shared" si="49"/>
        <v>Προάγεται</v>
      </c>
      <c r="Q28" s="43" t="s">
        <v>52</v>
      </c>
      <c r="R28" s="30">
        <v>100</v>
      </c>
      <c r="S28" s="31">
        <f t="shared" si="13"/>
        <v>10</v>
      </c>
      <c r="T28" s="10">
        <v>95</v>
      </c>
      <c r="U28" s="31">
        <f t="shared" si="14"/>
        <v>9.5</v>
      </c>
      <c r="V28" s="10">
        <v>94</v>
      </c>
      <c r="W28" s="31">
        <f t="shared" si="1"/>
        <v>18.8</v>
      </c>
      <c r="X28" s="31">
        <f t="shared" si="15"/>
        <v>95.749999999999986</v>
      </c>
      <c r="Y28" s="31">
        <f t="shared" si="16"/>
        <v>38.299999999999997</v>
      </c>
      <c r="Z28" s="10">
        <v>83</v>
      </c>
      <c r="AA28" s="31">
        <f t="shared" si="17"/>
        <v>49.8</v>
      </c>
      <c r="AB28" s="32">
        <f t="shared" si="18"/>
        <v>88.1</v>
      </c>
      <c r="AC28" s="33" t="str">
        <f t="shared" si="50"/>
        <v>Προάγεται</v>
      </c>
      <c r="AD28" s="43" t="s">
        <v>57</v>
      </c>
      <c r="AE28" s="30">
        <v>90</v>
      </c>
      <c r="AF28" s="31">
        <f t="shared" si="19"/>
        <v>9</v>
      </c>
      <c r="AG28" s="10">
        <v>100</v>
      </c>
      <c r="AH28" s="31">
        <f t="shared" si="20"/>
        <v>10</v>
      </c>
      <c r="AI28" s="10">
        <v>50</v>
      </c>
      <c r="AJ28" s="31">
        <f t="shared" si="2"/>
        <v>10</v>
      </c>
      <c r="AK28" s="31">
        <f t="shared" si="21"/>
        <v>72.5</v>
      </c>
      <c r="AL28" s="31">
        <f t="shared" si="22"/>
        <v>29</v>
      </c>
      <c r="AM28" s="10">
        <v>43</v>
      </c>
      <c r="AN28" s="31">
        <f t="shared" si="23"/>
        <v>25.8</v>
      </c>
      <c r="AO28" s="32">
        <f t="shared" si="24"/>
        <v>54.8</v>
      </c>
      <c r="AP28" s="33" t="str">
        <f t="shared" si="51"/>
        <v>Προάγεται</v>
      </c>
      <c r="AQ28" s="43" t="s">
        <v>58</v>
      </c>
      <c r="AR28" s="30">
        <v>100</v>
      </c>
      <c r="AS28" s="31">
        <f t="shared" si="25"/>
        <v>10</v>
      </c>
      <c r="AT28" s="10">
        <v>95</v>
      </c>
      <c r="AU28" s="31">
        <f t="shared" si="26"/>
        <v>9.5</v>
      </c>
      <c r="AV28" s="10">
        <v>63</v>
      </c>
      <c r="AW28" s="31">
        <f t="shared" si="3"/>
        <v>12.600000000000001</v>
      </c>
      <c r="AX28" s="31">
        <f t="shared" si="27"/>
        <v>80.25</v>
      </c>
      <c r="AY28" s="31">
        <f t="shared" si="28"/>
        <v>32.1</v>
      </c>
      <c r="AZ28" s="10">
        <v>71</v>
      </c>
      <c r="BA28" s="31">
        <f t="shared" si="29"/>
        <v>42.6</v>
      </c>
      <c r="BB28" s="32">
        <f t="shared" si="30"/>
        <v>74.7</v>
      </c>
      <c r="BC28" s="33" t="str">
        <f t="shared" si="52"/>
        <v>Προάγεται</v>
      </c>
      <c r="BD28" s="43" t="s">
        <v>59</v>
      </c>
      <c r="BE28" s="30">
        <v>100</v>
      </c>
      <c r="BF28" s="31">
        <f t="shared" si="31"/>
        <v>10</v>
      </c>
      <c r="BG28" s="10">
        <v>95</v>
      </c>
      <c r="BH28" s="31">
        <f t="shared" si="32"/>
        <v>9.5</v>
      </c>
      <c r="BI28" s="10">
        <v>97</v>
      </c>
      <c r="BJ28" s="31">
        <f t="shared" si="4"/>
        <v>19.400000000000002</v>
      </c>
      <c r="BK28" s="31">
        <f t="shared" si="33"/>
        <v>97.250000000000014</v>
      </c>
      <c r="BL28" s="31">
        <f t="shared" si="34"/>
        <v>38.900000000000006</v>
      </c>
      <c r="BM28" s="10">
        <v>84</v>
      </c>
      <c r="BN28" s="31">
        <f t="shared" si="35"/>
        <v>50.4</v>
      </c>
      <c r="BO28" s="32">
        <f t="shared" si="36"/>
        <v>89.300000000000011</v>
      </c>
      <c r="BP28" s="33" t="str">
        <f t="shared" si="53"/>
        <v>Προάγεται</v>
      </c>
      <c r="BQ28" s="43" t="s">
        <v>60</v>
      </c>
      <c r="BR28" s="30">
        <v>80</v>
      </c>
      <c r="BS28" s="31">
        <f t="shared" si="37"/>
        <v>8</v>
      </c>
      <c r="BT28" s="10">
        <v>100</v>
      </c>
      <c r="BU28" s="31">
        <f t="shared" si="38"/>
        <v>10</v>
      </c>
      <c r="BV28" s="10">
        <v>50</v>
      </c>
      <c r="BW28" s="31">
        <f t="shared" si="5"/>
        <v>10</v>
      </c>
      <c r="BX28" s="31">
        <f t="shared" si="39"/>
        <v>70</v>
      </c>
      <c r="BY28" s="31">
        <f t="shared" si="40"/>
        <v>28</v>
      </c>
      <c r="BZ28" s="10">
        <v>83</v>
      </c>
      <c r="CA28" s="31">
        <f t="shared" si="41"/>
        <v>49.8</v>
      </c>
      <c r="CB28" s="32">
        <f t="shared" si="42"/>
        <v>77.8</v>
      </c>
      <c r="CC28" s="33" t="str">
        <f t="shared" si="54"/>
        <v>Προάγεται</v>
      </c>
      <c r="CD28" s="43" t="s">
        <v>61</v>
      </c>
      <c r="CE28" s="30">
        <v>90</v>
      </c>
      <c r="CF28" s="31">
        <f t="shared" si="43"/>
        <v>9</v>
      </c>
      <c r="CG28" s="10">
        <v>94</v>
      </c>
      <c r="CH28" s="31">
        <f t="shared" si="44"/>
        <v>9.4</v>
      </c>
      <c r="CI28" s="10">
        <v>91</v>
      </c>
      <c r="CJ28" s="31">
        <f t="shared" si="6"/>
        <v>18.2</v>
      </c>
      <c r="CK28" s="31">
        <f t="shared" si="45"/>
        <v>91.499999999999986</v>
      </c>
      <c r="CL28" s="31">
        <f t="shared" si="46"/>
        <v>36.599999999999994</v>
      </c>
      <c r="CM28" s="10">
        <v>91</v>
      </c>
      <c r="CN28" s="31">
        <f t="shared" si="47"/>
        <v>54.6</v>
      </c>
      <c r="CO28" s="32">
        <f t="shared" si="48"/>
        <v>91.199999999999989</v>
      </c>
      <c r="CP28" s="33" t="str">
        <f t="shared" si="55"/>
        <v>Προάγεται</v>
      </c>
    </row>
    <row r="29" spans="1:94" ht="66">
      <c r="A29" s="6">
        <v>30</v>
      </c>
      <c r="B29" s="12">
        <v>1134</v>
      </c>
      <c r="C29" s="12" t="s">
        <v>51</v>
      </c>
      <c r="D29" s="43" t="s">
        <v>62</v>
      </c>
      <c r="E29" s="30">
        <v>100</v>
      </c>
      <c r="F29" s="31">
        <f t="shared" si="7"/>
        <v>10</v>
      </c>
      <c r="G29" s="10">
        <v>95</v>
      </c>
      <c r="H29" s="31">
        <f t="shared" si="8"/>
        <v>9.5</v>
      </c>
      <c r="I29" s="10">
        <v>71</v>
      </c>
      <c r="J29" s="31">
        <f t="shared" si="0"/>
        <v>14.200000000000001</v>
      </c>
      <c r="K29" s="31">
        <f t="shared" si="9"/>
        <v>84.250000000000014</v>
      </c>
      <c r="L29" s="31">
        <f t="shared" si="10"/>
        <v>33.700000000000003</v>
      </c>
      <c r="M29" s="10">
        <v>100</v>
      </c>
      <c r="N29" s="31">
        <f t="shared" si="11"/>
        <v>60</v>
      </c>
      <c r="O29" s="32">
        <f t="shared" si="12"/>
        <v>93.7</v>
      </c>
      <c r="P29" s="33" t="str">
        <f t="shared" si="49"/>
        <v>Προάγεται</v>
      </c>
      <c r="Q29" s="43" t="s">
        <v>52</v>
      </c>
      <c r="R29" s="30">
        <v>100</v>
      </c>
      <c r="S29" s="31">
        <f t="shared" si="13"/>
        <v>10</v>
      </c>
      <c r="T29" s="10">
        <v>100</v>
      </c>
      <c r="U29" s="31">
        <f t="shared" si="14"/>
        <v>10</v>
      </c>
      <c r="V29" s="10">
        <v>100</v>
      </c>
      <c r="W29" s="31">
        <f t="shared" si="1"/>
        <v>20</v>
      </c>
      <c r="X29" s="31">
        <f t="shared" si="15"/>
        <v>100</v>
      </c>
      <c r="Y29" s="31">
        <f t="shared" si="16"/>
        <v>40</v>
      </c>
      <c r="Z29" s="10">
        <v>59</v>
      </c>
      <c r="AA29" s="31">
        <f t="shared" si="17"/>
        <v>35.4</v>
      </c>
      <c r="AB29" s="32">
        <f t="shared" si="18"/>
        <v>75.400000000000006</v>
      </c>
      <c r="AC29" s="33" t="str">
        <f t="shared" si="50"/>
        <v>Προάγεται</v>
      </c>
      <c r="AD29" s="43" t="s">
        <v>57</v>
      </c>
      <c r="AE29" s="30">
        <v>90</v>
      </c>
      <c r="AF29" s="31">
        <f t="shared" si="19"/>
        <v>9</v>
      </c>
      <c r="AG29" s="10">
        <v>100</v>
      </c>
      <c r="AH29" s="31">
        <f t="shared" si="20"/>
        <v>10</v>
      </c>
      <c r="AI29" s="10">
        <v>45</v>
      </c>
      <c r="AJ29" s="31">
        <f t="shared" si="2"/>
        <v>9</v>
      </c>
      <c r="AK29" s="31">
        <f t="shared" si="21"/>
        <v>70</v>
      </c>
      <c r="AL29" s="31">
        <f t="shared" si="22"/>
        <v>28</v>
      </c>
      <c r="AM29" s="10">
        <v>48</v>
      </c>
      <c r="AN29" s="31">
        <f t="shared" si="23"/>
        <v>28.799999999999997</v>
      </c>
      <c r="AO29" s="32">
        <f t="shared" si="24"/>
        <v>56.8</v>
      </c>
      <c r="AP29" s="33" t="str">
        <f t="shared" si="51"/>
        <v>Προάγεται</v>
      </c>
      <c r="AQ29" s="43" t="s">
        <v>58</v>
      </c>
      <c r="AR29" s="30">
        <v>100</v>
      </c>
      <c r="AS29" s="31">
        <f t="shared" si="25"/>
        <v>10</v>
      </c>
      <c r="AT29" s="10">
        <v>100</v>
      </c>
      <c r="AU29" s="31">
        <f t="shared" si="26"/>
        <v>10</v>
      </c>
      <c r="AV29" s="10">
        <v>82</v>
      </c>
      <c r="AW29" s="31">
        <f t="shared" si="3"/>
        <v>16.400000000000002</v>
      </c>
      <c r="AX29" s="31">
        <f t="shared" si="27"/>
        <v>91.000000000000014</v>
      </c>
      <c r="AY29" s="31">
        <f t="shared" si="28"/>
        <v>36.400000000000006</v>
      </c>
      <c r="AZ29" s="10">
        <v>75</v>
      </c>
      <c r="BA29" s="31">
        <f t="shared" si="29"/>
        <v>45</v>
      </c>
      <c r="BB29" s="32">
        <f t="shared" si="30"/>
        <v>81.400000000000006</v>
      </c>
      <c r="BC29" s="33" t="str">
        <f t="shared" si="52"/>
        <v>Προάγεται</v>
      </c>
      <c r="BD29" s="43" t="s">
        <v>59</v>
      </c>
      <c r="BE29" s="30">
        <v>100</v>
      </c>
      <c r="BF29" s="31">
        <f t="shared" si="31"/>
        <v>10</v>
      </c>
      <c r="BG29" s="10">
        <v>100</v>
      </c>
      <c r="BH29" s="31">
        <f t="shared" si="32"/>
        <v>10</v>
      </c>
      <c r="BI29" s="10">
        <v>93</v>
      </c>
      <c r="BJ29" s="31">
        <f t="shared" si="4"/>
        <v>18.600000000000001</v>
      </c>
      <c r="BK29" s="31">
        <f t="shared" si="33"/>
        <v>96.5</v>
      </c>
      <c r="BL29" s="31">
        <f t="shared" si="34"/>
        <v>38.6</v>
      </c>
      <c r="BM29" s="10">
        <v>70</v>
      </c>
      <c r="BN29" s="31">
        <f t="shared" si="35"/>
        <v>42</v>
      </c>
      <c r="BO29" s="32">
        <f t="shared" si="36"/>
        <v>80.599999999999994</v>
      </c>
      <c r="BP29" s="33" t="str">
        <f t="shared" si="53"/>
        <v>Προάγεται</v>
      </c>
      <c r="BQ29" s="43" t="s">
        <v>60</v>
      </c>
      <c r="BR29" s="30">
        <v>80</v>
      </c>
      <c r="BS29" s="31">
        <f t="shared" si="37"/>
        <v>8</v>
      </c>
      <c r="BT29" s="10">
        <v>100</v>
      </c>
      <c r="BU29" s="31">
        <f t="shared" si="38"/>
        <v>10</v>
      </c>
      <c r="BV29" s="10">
        <v>86</v>
      </c>
      <c r="BW29" s="31">
        <f t="shared" si="5"/>
        <v>17.2</v>
      </c>
      <c r="BX29" s="31">
        <f t="shared" si="39"/>
        <v>88.000000000000014</v>
      </c>
      <c r="BY29" s="31">
        <f t="shared" si="40"/>
        <v>35.200000000000003</v>
      </c>
      <c r="BZ29" s="10">
        <v>84</v>
      </c>
      <c r="CA29" s="31">
        <f t="shared" si="41"/>
        <v>50.4</v>
      </c>
      <c r="CB29" s="32">
        <f t="shared" si="42"/>
        <v>85.6</v>
      </c>
      <c r="CC29" s="33" t="str">
        <f t="shared" si="54"/>
        <v>Προάγεται</v>
      </c>
      <c r="CD29" s="43" t="s">
        <v>61</v>
      </c>
      <c r="CE29" s="30">
        <v>95</v>
      </c>
      <c r="CF29" s="31">
        <f t="shared" si="43"/>
        <v>9.5</v>
      </c>
      <c r="CG29" s="10">
        <v>89</v>
      </c>
      <c r="CH29" s="31">
        <f t="shared" si="44"/>
        <v>8.9</v>
      </c>
      <c r="CI29" s="10">
        <v>86</v>
      </c>
      <c r="CJ29" s="31">
        <f t="shared" si="6"/>
        <v>17.2</v>
      </c>
      <c r="CK29" s="31">
        <f t="shared" si="45"/>
        <v>88.999999999999986</v>
      </c>
      <c r="CL29" s="31">
        <f t="shared" si="46"/>
        <v>35.599999999999994</v>
      </c>
      <c r="CM29" s="10">
        <v>89</v>
      </c>
      <c r="CN29" s="31">
        <f t="shared" si="47"/>
        <v>53.4</v>
      </c>
      <c r="CO29" s="32">
        <f t="shared" si="48"/>
        <v>89</v>
      </c>
      <c r="CP29" s="33" t="str">
        <f t="shared" si="55"/>
        <v>Προάγεται</v>
      </c>
    </row>
    <row r="30" spans="1:94" ht="66">
      <c r="A30" s="6">
        <v>31</v>
      </c>
      <c r="B30" s="12">
        <v>0</v>
      </c>
      <c r="C30" s="42"/>
      <c r="D30" s="43" t="s">
        <v>62</v>
      </c>
      <c r="E30" s="30"/>
      <c r="F30" s="31">
        <f t="shared" si="7"/>
        <v>0</v>
      </c>
      <c r="G30" s="10"/>
      <c r="H30" s="31">
        <f t="shared" si="8"/>
        <v>0</v>
      </c>
      <c r="I30" s="10"/>
      <c r="J30" s="31">
        <f t="shared" si="0"/>
        <v>0</v>
      </c>
      <c r="K30" s="31">
        <f t="shared" si="9"/>
        <v>0</v>
      </c>
      <c r="L30" s="31">
        <f t="shared" si="10"/>
        <v>0</v>
      </c>
      <c r="M30" s="10"/>
      <c r="N30" s="31">
        <f t="shared" si="11"/>
        <v>0</v>
      </c>
      <c r="O30" s="32">
        <f t="shared" si="12"/>
        <v>0</v>
      </c>
      <c r="P30" s="33" t="str">
        <f t="shared" si="49"/>
        <v>Απορίπτεται</v>
      </c>
      <c r="Q30" s="43"/>
      <c r="R30" s="30"/>
      <c r="S30" s="31">
        <f t="shared" si="13"/>
        <v>0</v>
      </c>
      <c r="T30" s="10"/>
      <c r="U30" s="31">
        <f t="shared" si="14"/>
        <v>0</v>
      </c>
      <c r="V30" s="10"/>
      <c r="W30" s="31">
        <f t="shared" si="1"/>
        <v>0</v>
      </c>
      <c r="X30" s="31">
        <f t="shared" si="15"/>
        <v>0</v>
      </c>
      <c r="Y30" s="31">
        <f t="shared" si="16"/>
        <v>0</v>
      </c>
      <c r="Z30" s="10"/>
      <c r="AA30" s="31">
        <f t="shared" si="17"/>
        <v>0</v>
      </c>
      <c r="AB30" s="32">
        <f t="shared" si="18"/>
        <v>0</v>
      </c>
      <c r="AC30" s="33" t="str">
        <f t="shared" si="50"/>
        <v>Απορίπτεται</v>
      </c>
      <c r="AD30" s="43" t="s">
        <v>57</v>
      </c>
      <c r="AE30" s="30"/>
      <c r="AF30" s="31">
        <f t="shared" si="19"/>
        <v>0</v>
      </c>
      <c r="AG30" s="10"/>
      <c r="AH30" s="31">
        <f t="shared" si="20"/>
        <v>0</v>
      </c>
      <c r="AI30" s="10"/>
      <c r="AJ30" s="31">
        <f t="shared" si="2"/>
        <v>0</v>
      </c>
      <c r="AK30" s="31">
        <f t="shared" si="21"/>
        <v>0</v>
      </c>
      <c r="AL30" s="31">
        <f t="shared" si="22"/>
        <v>0</v>
      </c>
      <c r="AM30" s="10"/>
      <c r="AN30" s="31">
        <f t="shared" si="23"/>
        <v>0</v>
      </c>
      <c r="AO30" s="32">
        <f t="shared" si="24"/>
        <v>0</v>
      </c>
      <c r="AP30" s="33" t="str">
        <f t="shared" si="51"/>
        <v>Απορίπτεται</v>
      </c>
      <c r="AQ30" s="43"/>
      <c r="AR30" s="30"/>
      <c r="AS30" s="31">
        <f t="shared" si="25"/>
        <v>0</v>
      </c>
      <c r="AT30" s="10"/>
      <c r="AU30" s="31">
        <f t="shared" si="26"/>
        <v>0</v>
      </c>
      <c r="AV30" s="10"/>
      <c r="AW30" s="31">
        <f t="shared" si="3"/>
        <v>0</v>
      </c>
      <c r="AX30" s="31">
        <f t="shared" si="27"/>
        <v>0</v>
      </c>
      <c r="AY30" s="31">
        <f t="shared" si="28"/>
        <v>0</v>
      </c>
      <c r="AZ30" s="10"/>
      <c r="BA30" s="31">
        <f t="shared" si="29"/>
        <v>0</v>
      </c>
      <c r="BB30" s="32">
        <f t="shared" si="30"/>
        <v>0</v>
      </c>
      <c r="BC30" s="33" t="str">
        <f t="shared" si="52"/>
        <v>Απορίπτεται</v>
      </c>
      <c r="BD30" s="43" t="s">
        <v>59</v>
      </c>
      <c r="BE30" s="30"/>
      <c r="BF30" s="31">
        <f t="shared" si="31"/>
        <v>0</v>
      </c>
      <c r="BG30" s="10"/>
      <c r="BH30" s="31">
        <f t="shared" si="32"/>
        <v>0</v>
      </c>
      <c r="BI30" s="10"/>
      <c r="BJ30" s="31">
        <f t="shared" si="4"/>
        <v>0</v>
      </c>
      <c r="BK30" s="31">
        <f t="shared" si="33"/>
        <v>0</v>
      </c>
      <c r="BL30" s="31">
        <f t="shared" si="34"/>
        <v>0</v>
      </c>
      <c r="BM30" s="10"/>
      <c r="BN30" s="31">
        <f t="shared" si="35"/>
        <v>0</v>
      </c>
      <c r="BO30" s="32">
        <f t="shared" si="36"/>
        <v>0</v>
      </c>
      <c r="BP30" s="33"/>
      <c r="BQ30" s="43" t="s">
        <v>60</v>
      </c>
      <c r="BR30" s="30"/>
      <c r="BS30" s="31">
        <f t="shared" si="37"/>
        <v>0</v>
      </c>
      <c r="BT30" s="10"/>
      <c r="BU30" s="31">
        <f t="shared" si="38"/>
        <v>0</v>
      </c>
      <c r="BV30" s="10"/>
      <c r="BW30" s="31">
        <f t="shared" si="5"/>
        <v>0</v>
      </c>
      <c r="BX30" s="31">
        <f t="shared" si="39"/>
        <v>0</v>
      </c>
      <c r="BY30" s="31">
        <f t="shared" si="40"/>
        <v>0</v>
      </c>
      <c r="BZ30" s="10"/>
      <c r="CA30" s="31">
        <f t="shared" si="41"/>
        <v>0</v>
      </c>
      <c r="CB30" s="32">
        <f t="shared" si="42"/>
        <v>0</v>
      </c>
      <c r="CC30" s="33" t="str">
        <f t="shared" si="54"/>
        <v>Απορίπτεται</v>
      </c>
      <c r="CD30" s="43" t="s">
        <v>61</v>
      </c>
      <c r="CE30" s="30"/>
      <c r="CF30" s="31">
        <f t="shared" si="43"/>
        <v>0</v>
      </c>
      <c r="CG30" s="10"/>
      <c r="CH30" s="31">
        <f t="shared" si="44"/>
        <v>0</v>
      </c>
      <c r="CI30" s="10"/>
      <c r="CJ30" s="31">
        <f t="shared" si="6"/>
        <v>0</v>
      </c>
      <c r="CK30" s="31">
        <f t="shared" si="45"/>
        <v>0</v>
      </c>
      <c r="CL30" s="31">
        <f t="shared" si="46"/>
        <v>0</v>
      </c>
      <c r="CM30" s="10"/>
      <c r="CN30" s="31">
        <f t="shared" si="47"/>
        <v>0</v>
      </c>
      <c r="CO30" s="32">
        <f t="shared" si="48"/>
        <v>0</v>
      </c>
      <c r="CP30" s="33" t="str">
        <f t="shared" si="55"/>
        <v>Απορίπτεται</v>
      </c>
    </row>
    <row r="31" spans="1:94" ht="66">
      <c r="A31" s="6">
        <v>32</v>
      </c>
      <c r="B31" s="12">
        <v>1057</v>
      </c>
      <c r="C31" s="12" t="s">
        <v>53</v>
      </c>
      <c r="D31" s="43" t="s">
        <v>62</v>
      </c>
      <c r="E31" s="30"/>
      <c r="F31" s="31">
        <f t="shared" si="7"/>
        <v>0</v>
      </c>
      <c r="G31" s="10"/>
      <c r="H31" s="31">
        <f t="shared" si="8"/>
        <v>0</v>
      </c>
      <c r="I31" s="10"/>
      <c r="J31" s="31">
        <f t="shared" si="0"/>
        <v>0</v>
      </c>
      <c r="K31" s="31">
        <f t="shared" si="9"/>
        <v>0</v>
      </c>
      <c r="L31" s="31">
        <f t="shared" si="10"/>
        <v>0</v>
      </c>
      <c r="M31" s="10"/>
      <c r="N31" s="31">
        <f t="shared" si="11"/>
        <v>0</v>
      </c>
      <c r="O31" s="32">
        <f t="shared" si="12"/>
        <v>0</v>
      </c>
      <c r="P31" s="33" t="str">
        <f t="shared" si="49"/>
        <v>Απορίπτεται</v>
      </c>
      <c r="Q31" s="43" t="s">
        <v>52</v>
      </c>
      <c r="R31" s="30">
        <v>100</v>
      </c>
      <c r="S31" s="31">
        <f t="shared" si="13"/>
        <v>10</v>
      </c>
      <c r="T31" s="10">
        <v>100</v>
      </c>
      <c r="U31" s="31">
        <f t="shared" si="14"/>
        <v>10</v>
      </c>
      <c r="V31" s="10">
        <v>79</v>
      </c>
      <c r="W31" s="31">
        <f t="shared" si="1"/>
        <v>15.8</v>
      </c>
      <c r="X31" s="31">
        <f t="shared" si="15"/>
        <v>89.499999999999986</v>
      </c>
      <c r="Y31" s="31">
        <f t="shared" si="16"/>
        <v>35.799999999999997</v>
      </c>
      <c r="Z31" s="10">
        <v>31</v>
      </c>
      <c r="AA31" s="31">
        <f t="shared" si="17"/>
        <v>18.599999999999998</v>
      </c>
      <c r="AB31" s="32">
        <f t="shared" si="18"/>
        <v>54.399999999999991</v>
      </c>
      <c r="AC31" s="33" t="str">
        <f t="shared" si="50"/>
        <v>Προάγεται</v>
      </c>
      <c r="AD31" s="43" t="s">
        <v>57</v>
      </c>
      <c r="AE31" s="30"/>
      <c r="AF31" s="31">
        <f t="shared" si="19"/>
        <v>0</v>
      </c>
      <c r="AG31" s="10"/>
      <c r="AH31" s="31">
        <f t="shared" si="20"/>
        <v>0</v>
      </c>
      <c r="AI31" s="10"/>
      <c r="AJ31" s="31">
        <f t="shared" si="2"/>
        <v>0</v>
      </c>
      <c r="AK31" s="31">
        <f t="shared" si="21"/>
        <v>0</v>
      </c>
      <c r="AL31" s="31">
        <f t="shared" si="22"/>
        <v>0</v>
      </c>
      <c r="AM31" s="10"/>
      <c r="AN31" s="31">
        <f t="shared" si="23"/>
        <v>0</v>
      </c>
      <c r="AO31" s="32">
        <f t="shared" si="24"/>
        <v>0</v>
      </c>
      <c r="AP31" s="33" t="str">
        <f t="shared" si="51"/>
        <v>Απορίπτεται</v>
      </c>
      <c r="AQ31" s="43" t="s">
        <v>58</v>
      </c>
      <c r="AR31" s="30">
        <v>100</v>
      </c>
      <c r="AS31" s="31">
        <f t="shared" si="25"/>
        <v>10</v>
      </c>
      <c r="AT31" s="10">
        <v>100</v>
      </c>
      <c r="AU31" s="31">
        <f t="shared" si="26"/>
        <v>10</v>
      </c>
      <c r="AV31" s="10">
        <v>71</v>
      </c>
      <c r="AW31" s="31">
        <f t="shared" si="3"/>
        <v>14.200000000000001</v>
      </c>
      <c r="AX31" s="31">
        <f t="shared" si="27"/>
        <v>85.500000000000014</v>
      </c>
      <c r="AY31" s="31">
        <f t="shared" si="28"/>
        <v>34.200000000000003</v>
      </c>
      <c r="AZ31" s="10">
        <v>60</v>
      </c>
      <c r="BA31" s="31">
        <f t="shared" si="29"/>
        <v>36</v>
      </c>
      <c r="BB31" s="32">
        <f t="shared" si="30"/>
        <v>70.2</v>
      </c>
      <c r="BC31" s="33" t="str">
        <f t="shared" si="52"/>
        <v>Προάγεται</v>
      </c>
      <c r="BD31" s="43" t="s">
        <v>59</v>
      </c>
      <c r="BE31" s="30"/>
      <c r="BF31" s="31"/>
      <c r="BG31" s="10"/>
      <c r="BH31" s="31"/>
      <c r="BI31" s="10"/>
      <c r="BJ31" s="31"/>
      <c r="BK31" s="31"/>
      <c r="BL31" s="31"/>
      <c r="BM31" s="10"/>
      <c r="BN31" s="31"/>
      <c r="BO31" s="32"/>
      <c r="BP31" s="33"/>
      <c r="BQ31" s="43" t="s">
        <v>60</v>
      </c>
      <c r="BR31" s="30">
        <v>50</v>
      </c>
      <c r="BS31" s="31">
        <f t="shared" si="37"/>
        <v>5</v>
      </c>
      <c r="BT31" s="10">
        <v>100</v>
      </c>
      <c r="BU31" s="31">
        <f t="shared" si="38"/>
        <v>10</v>
      </c>
      <c r="BV31" s="10">
        <v>50</v>
      </c>
      <c r="BW31" s="31">
        <f t="shared" si="5"/>
        <v>10</v>
      </c>
      <c r="BX31" s="31">
        <f t="shared" si="39"/>
        <v>62.5</v>
      </c>
      <c r="BY31" s="31">
        <f t="shared" si="40"/>
        <v>25</v>
      </c>
      <c r="BZ31" s="10">
        <v>50</v>
      </c>
      <c r="CA31" s="31">
        <f t="shared" si="41"/>
        <v>30</v>
      </c>
      <c r="CB31" s="32">
        <f t="shared" si="42"/>
        <v>55</v>
      </c>
      <c r="CC31" s="33" t="str">
        <f t="shared" si="54"/>
        <v>Προάγεται</v>
      </c>
      <c r="CD31" s="43" t="s">
        <v>61</v>
      </c>
      <c r="CE31" s="30"/>
      <c r="CF31" s="31">
        <f t="shared" si="43"/>
        <v>0</v>
      </c>
      <c r="CG31" s="10"/>
      <c r="CH31" s="31">
        <f t="shared" si="44"/>
        <v>0</v>
      </c>
      <c r="CI31" s="10"/>
      <c r="CJ31" s="31">
        <f t="shared" si="6"/>
        <v>0</v>
      </c>
      <c r="CK31" s="31">
        <f t="shared" si="45"/>
        <v>0</v>
      </c>
      <c r="CL31" s="31">
        <f t="shared" si="46"/>
        <v>0</v>
      </c>
      <c r="CM31" s="10"/>
      <c r="CN31" s="31">
        <f t="shared" si="47"/>
        <v>0</v>
      </c>
      <c r="CO31" s="32">
        <f t="shared" si="48"/>
        <v>0</v>
      </c>
      <c r="CP31" s="33" t="str">
        <f t="shared" si="55"/>
        <v>Απορίπτεται</v>
      </c>
    </row>
    <row r="32" spans="1:94" ht="66">
      <c r="A32" s="6">
        <v>33</v>
      </c>
      <c r="B32" s="12">
        <v>1009</v>
      </c>
      <c r="C32" s="12" t="s">
        <v>54</v>
      </c>
      <c r="D32" s="43" t="s">
        <v>62</v>
      </c>
      <c r="E32" s="30"/>
      <c r="F32" s="31">
        <f t="shared" si="7"/>
        <v>0</v>
      </c>
      <c r="G32" s="10"/>
      <c r="H32" s="31">
        <f t="shared" si="8"/>
        <v>0</v>
      </c>
      <c r="I32" s="10"/>
      <c r="J32" s="31">
        <f t="shared" si="0"/>
        <v>0</v>
      </c>
      <c r="K32" s="31">
        <f t="shared" si="9"/>
        <v>0</v>
      </c>
      <c r="L32" s="31">
        <f t="shared" si="10"/>
        <v>0</v>
      </c>
      <c r="M32" s="10"/>
      <c r="N32" s="31">
        <f t="shared" si="11"/>
        <v>0</v>
      </c>
      <c r="O32" s="32">
        <f t="shared" si="12"/>
        <v>0</v>
      </c>
      <c r="P32" s="33" t="str">
        <f t="shared" si="49"/>
        <v>Απορίπτεται</v>
      </c>
      <c r="Q32" s="43" t="s">
        <v>52</v>
      </c>
      <c r="R32" s="30">
        <v>95</v>
      </c>
      <c r="S32" s="31">
        <f t="shared" si="13"/>
        <v>9.5</v>
      </c>
      <c r="T32" s="10">
        <v>95</v>
      </c>
      <c r="U32" s="31">
        <f t="shared" si="14"/>
        <v>9.5</v>
      </c>
      <c r="V32" s="10">
        <v>62</v>
      </c>
      <c r="W32" s="31">
        <f t="shared" si="1"/>
        <v>12.4</v>
      </c>
      <c r="X32" s="31">
        <f t="shared" si="15"/>
        <v>78.5</v>
      </c>
      <c r="Y32" s="31">
        <f t="shared" si="16"/>
        <v>31.4</v>
      </c>
      <c r="Z32" s="10">
        <v>31</v>
      </c>
      <c r="AA32" s="31">
        <f t="shared" si="17"/>
        <v>18.599999999999998</v>
      </c>
      <c r="AB32" s="32">
        <f t="shared" si="18"/>
        <v>50</v>
      </c>
      <c r="AC32" s="33" t="str">
        <f t="shared" si="50"/>
        <v>Προάγεται</v>
      </c>
      <c r="AD32" s="43" t="s">
        <v>57</v>
      </c>
      <c r="AE32" s="8"/>
      <c r="AF32" s="9"/>
      <c r="AG32" s="10"/>
      <c r="AH32" s="9"/>
      <c r="AI32" s="10"/>
      <c r="AJ32" s="9"/>
      <c r="AK32" s="9"/>
      <c r="AL32" s="9"/>
      <c r="AM32" s="10"/>
      <c r="AN32" s="9"/>
      <c r="AO32" s="11"/>
      <c r="AP32" s="12"/>
      <c r="AQ32" s="43" t="s">
        <v>58</v>
      </c>
      <c r="AR32" s="30">
        <v>90</v>
      </c>
      <c r="AS32" s="31">
        <f t="shared" si="25"/>
        <v>9</v>
      </c>
      <c r="AT32" s="10">
        <v>85</v>
      </c>
      <c r="AU32" s="31">
        <f t="shared" si="26"/>
        <v>8.5</v>
      </c>
      <c r="AV32" s="10">
        <v>48</v>
      </c>
      <c r="AW32" s="31">
        <f t="shared" si="3"/>
        <v>9.6000000000000014</v>
      </c>
      <c r="AX32" s="31">
        <f t="shared" si="27"/>
        <v>67.75</v>
      </c>
      <c r="AY32" s="31">
        <f t="shared" si="28"/>
        <v>27.1</v>
      </c>
      <c r="AZ32" s="10">
        <v>52</v>
      </c>
      <c r="BA32" s="31">
        <f t="shared" si="29"/>
        <v>31.2</v>
      </c>
      <c r="BB32" s="32">
        <f t="shared" si="30"/>
        <v>58.3</v>
      </c>
      <c r="BC32" s="33" t="str">
        <f t="shared" si="52"/>
        <v>Προάγεται</v>
      </c>
      <c r="BD32" s="43" t="s">
        <v>59</v>
      </c>
      <c r="BE32" s="30"/>
      <c r="BF32" s="31"/>
      <c r="BG32" s="10"/>
      <c r="BH32" s="31"/>
      <c r="BI32" s="10"/>
      <c r="BJ32" s="31"/>
      <c r="BK32" s="31"/>
      <c r="BL32" s="31"/>
      <c r="BM32" s="10"/>
      <c r="BN32" s="31"/>
      <c r="BO32" s="32"/>
      <c r="BP32" s="33"/>
      <c r="BQ32" s="43" t="s">
        <v>60</v>
      </c>
      <c r="BR32" s="30">
        <v>50</v>
      </c>
      <c r="BS32" s="31">
        <f t="shared" si="37"/>
        <v>5</v>
      </c>
      <c r="BT32" s="10">
        <v>100</v>
      </c>
      <c r="BU32" s="31">
        <f t="shared" si="38"/>
        <v>10</v>
      </c>
      <c r="BV32" s="10">
        <v>50</v>
      </c>
      <c r="BW32" s="31">
        <f t="shared" si="5"/>
        <v>10</v>
      </c>
      <c r="BX32" s="31">
        <f t="shared" si="39"/>
        <v>62.5</v>
      </c>
      <c r="BY32" s="31">
        <f t="shared" si="40"/>
        <v>25</v>
      </c>
      <c r="BZ32" s="10">
        <v>59</v>
      </c>
      <c r="CA32" s="31">
        <f t="shared" si="41"/>
        <v>35.4</v>
      </c>
      <c r="CB32" s="32">
        <f t="shared" si="42"/>
        <v>60.4</v>
      </c>
      <c r="CC32" s="33" t="str">
        <f t="shared" si="54"/>
        <v>Προάγεται</v>
      </c>
      <c r="CD32" s="43" t="s">
        <v>61</v>
      </c>
      <c r="CE32" s="30"/>
      <c r="CF32" s="31">
        <f t="shared" si="43"/>
        <v>0</v>
      </c>
      <c r="CG32" s="10"/>
      <c r="CH32" s="31">
        <f t="shared" si="44"/>
        <v>0</v>
      </c>
      <c r="CI32" s="10"/>
      <c r="CJ32" s="31">
        <f t="shared" si="6"/>
        <v>0</v>
      </c>
      <c r="CK32" s="31">
        <f t="shared" si="45"/>
        <v>0</v>
      </c>
      <c r="CL32" s="31">
        <f t="shared" si="46"/>
        <v>0</v>
      </c>
      <c r="CM32" s="10"/>
      <c r="CN32" s="31">
        <f t="shared" si="47"/>
        <v>0</v>
      </c>
      <c r="CO32" s="32">
        <f t="shared" si="48"/>
        <v>0</v>
      </c>
      <c r="CP32" s="33" t="str">
        <f t="shared" si="55"/>
        <v>Απορίπτεται</v>
      </c>
    </row>
    <row r="33" spans="1:94" ht="66">
      <c r="A33" s="6">
        <v>34</v>
      </c>
      <c r="B33" s="12">
        <v>1021</v>
      </c>
      <c r="C33" s="12" t="s">
        <v>55</v>
      </c>
      <c r="D33" s="43" t="s">
        <v>62</v>
      </c>
      <c r="E33" s="30"/>
      <c r="F33" s="31">
        <f t="shared" si="7"/>
        <v>0</v>
      </c>
      <c r="G33" s="10"/>
      <c r="H33" s="31">
        <f t="shared" si="8"/>
        <v>0</v>
      </c>
      <c r="I33" s="10"/>
      <c r="J33" s="31">
        <f t="shared" si="0"/>
        <v>0</v>
      </c>
      <c r="K33" s="31">
        <f t="shared" si="9"/>
        <v>0</v>
      </c>
      <c r="L33" s="31">
        <f t="shared" si="10"/>
        <v>0</v>
      </c>
      <c r="M33" s="10"/>
      <c r="N33" s="31">
        <f t="shared" si="11"/>
        <v>0</v>
      </c>
      <c r="O33" s="32">
        <f t="shared" si="12"/>
        <v>0</v>
      </c>
      <c r="P33" s="33" t="str">
        <f t="shared" si="49"/>
        <v>Απορίπτεται</v>
      </c>
      <c r="Q33" s="43" t="s">
        <v>52</v>
      </c>
      <c r="R33" s="30">
        <v>90</v>
      </c>
      <c r="S33" s="31">
        <f t="shared" si="13"/>
        <v>9</v>
      </c>
      <c r="T33" s="10">
        <v>90</v>
      </c>
      <c r="U33" s="31">
        <f t="shared" si="14"/>
        <v>9</v>
      </c>
      <c r="V33" s="10">
        <v>71</v>
      </c>
      <c r="W33" s="31">
        <f t="shared" si="1"/>
        <v>14.200000000000001</v>
      </c>
      <c r="X33" s="31">
        <f t="shared" si="15"/>
        <v>80.500000000000014</v>
      </c>
      <c r="Y33" s="31">
        <f t="shared" si="16"/>
        <v>32.200000000000003</v>
      </c>
      <c r="Z33" s="10">
        <v>57</v>
      </c>
      <c r="AA33" s="31">
        <f t="shared" si="17"/>
        <v>34.199999999999996</v>
      </c>
      <c r="AB33" s="32">
        <f t="shared" si="18"/>
        <v>66.400000000000006</v>
      </c>
      <c r="AC33" s="33" t="str">
        <f t="shared" si="50"/>
        <v>Προάγεται</v>
      </c>
      <c r="AD33" s="43" t="s">
        <v>57</v>
      </c>
      <c r="AE33" s="8"/>
      <c r="AF33" s="9"/>
      <c r="AG33" s="10"/>
      <c r="AH33" s="9"/>
      <c r="AI33" s="10"/>
      <c r="AJ33" s="9"/>
      <c r="AK33" s="9"/>
      <c r="AL33" s="9"/>
      <c r="AM33" s="10"/>
      <c r="AN33" s="9"/>
      <c r="AO33" s="11"/>
      <c r="AP33" s="12"/>
      <c r="AQ33" s="43" t="s">
        <v>58</v>
      </c>
      <c r="AR33" s="30">
        <v>90</v>
      </c>
      <c r="AS33" s="31">
        <f t="shared" si="25"/>
        <v>9</v>
      </c>
      <c r="AT33" s="10">
        <v>90</v>
      </c>
      <c r="AU33" s="31">
        <f t="shared" si="26"/>
        <v>9</v>
      </c>
      <c r="AV33" s="10">
        <v>61</v>
      </c>
      <c r="AW33" s="31">
        <f t="shared" si="3"/>
        <v>12.200000000000001</v>
      </c>
      <c r="AX33" s="31">
        <f t="shared" si="27"/>
        <v>75.500000000000014</v>
      </c>
      <c r="AY33" s="31">
        <f t="shared" si="28"/>
        <v>30.200000000000003</v>
      </c>
      <c r="AZ33" s="10">
        <v>67</v>
      </c>
      <c r="BA33" s="31">
        <f t="shared" si="29"/>
        <v>40.199999999999996</v>
      </c>
      <c r="BB33" s="32">
        <f t="shared" si="30"/>
        <v>70.400000000000006</v>
      </c>
      <c r="BC33" s="33" t="str">
        <f t="shared" si="52"/>
        <v>Προάγεται</v>
      </c>
      <c r="BD33" s="43" t="s">
        <v>59</v>
      </c>
      <c r="BE33" s="30"/>
      <c r="BF33" s="31"/>
      <c r="BG33" s="10"/>
      <c r="BH33" s="31"/>
      <c r="BI33" s="10"/>
      <c r="BJ33" s="31"/>
      <c r="BK33" s="31"/>
      <c r="BL33" s="31"/>
      <c r="BM33" s="10"/>
      <c r="BN33" s="31"/>
      <c r="BO33" s="32"/>
      <c r="BP33" s="33"/>
      <c r="BQ33" s="43" t="s">
        <v>60</v>
      </c>
      <c r="BR33" s="30">
        <v>90</v>
      </c>
      <c r="BS33" s="31">
        <f t="shared" si="37"/>
        <v>9</v>
      </c>
      <c r="BT33" s="10">
        <v>100</v>
      </c>
      <c r="BU33" s="31">
        <f t="shared" si="38"/>
        <v>10</v>
      </c>
      <c r="BV33" s="10">
        <v>50</v>
      </c>
      <c r="BW33" s="31">
        <f t="shared" si="5"/>
        <v>10</v>
      </c>
      <c r="BX33" s="31">
        <f t="shared" si="39"/>
        <v>72.5</v>
      </c>
      <c r="BY33" s="31">
        <f t="shared" si="40"/>
        <v>29</v>
      </c>
      <c r="BZ33" s="10">
        <v>63</v>
      </c>
      <c r="CA33" s="31">
        <f t="shared" si="41"/>
        <v>37.799999999999997</v>
      </c>
      <c r="CB33" s="32">
        <f t="shared" si="42"/>
        <v>66.8</v>
      </c>
      <c r="CC33" s="33" t="str">
        <f t="shared" si="54"/>
        <v>Προάγεται</v>
      </c>
      <c r="CD33" s="43" t="s">
        <v>61</v>
      </c>
      <c r="CE33" s="30"/>
      <c r="CF33" s="31">
        <f t="shared" si="43"/>
        <v>0</v>
      </c>
      <c r="CG33" s="10"/>
      <c r="CH33" s="31">
        <f t="shared" si="44"/>
        <v>0</v>
      </c>
      <c r="CI33" s="10"/>
      <c r="CJ33" s="31">
        <f t="shared" si="6"/>
        <v>0</v>
      </c>
      <c r="CK33" s="31">
        <f t="shared" si="45"/>
        <v>0</v>
      </c>
      <c r="CL33" s="31">
        <f t="shared" si="46"/>
        <v>0</v>
      </c>
      <c r="CM33" s="10"/>
      <c r="CN33" s="31">
        <f t="shared" si="47"/>
        <v>0</v>
      </c>
      <c r="CO33" s="32">
        <f t="shared" si="48"/>
        <v>0</v>
      </c>
      <c r="CP33" s="33" t="str">
        <f t="shared" si="55"/>
        <v>Απορίπτεται</v>
      </c>
    </row>
    <row r="34" spans="1:94" ht="66">
      <c r="A34" s="6">
        <v>35</v>
      </c>
      <c r="B34" s="12">
        <v>1051</v>
      </c>
      <c r="C34" s="12" t="s">
        <v>56</v>
      </c>
      <c r="D34" s="43" t="s">
        <v>62</v>
      </c>
      <c r="E34" s="30"/>
      <c r="F34" s="31">
        <f t="shared" si="7"/>
        <v>0</v>
      </c>
      <c r="G34" s="10"/>
      <c r="H34" s="31">
        <f t="shared" si="8"/>
        <v>0</v>
      </c>
      <c r="I34" s="10"/>
      <c r="J34" s="31">
        <f t="shared" si="0"/>
        <v>0</v>
      </c>
      <c r="K34" s="31">
        <f t="shared" si="9"/>
        <v>0</v>
      </c>
      <c r="L34" s="31">
        <f t="shared" si="10"/>
        <v>0</v>
      </c>
      <c r="M34" s="10"/>
      <c r="N34" s="31">
        <f t="shared" si="11"/>
        <v>0</v>
      </c>
      <c r="O34" s="32">
        <f t="shared" si="12"/>
        <v>0</v>
      </c>
      <c r="P34" s="33" t="str">
        <f t="shared" si="49"/>
        <v>Απορίπτεται</v>
      </c>
      <c r="Q34" s="43" t="s">
        <v>52</v>
      </c>
      <c r="R34" s="30">
        <v>100</v>
      </c>
      <c r="S34" s="31">
        <f t="shared" si="13"/>
        <v>10</v>
      </c>
      <c r="T34" s="10">
        <v>100</v>
      </c>
      <c r="U34" s="31">
        <f t="shared" si="14"/>
        <v>10</v>
      </c>
      <c r="V34" s="10">
        <v>76</v>
      </c>
      <c r="W34" s="31">
        <f t="shared" si="1"/>
        <v>15.200000000000001</v>
      </c>
      <c r="X34" s="31">
        <f t="shared" si="15"/>
        <v>88.000000000000014</v>
      </c>
      <c r="Y34" s="31">
        <f t="shared" si="16"/>
        <v>35.200000000000003</v>
      </c>
      <c r="Z34" s="10">
        <v>46</v>
      </c>
      <c r="AA34" s="31">
        <f t="shared" si="17"/>
        <v>27.599999999999998</v>
      </c>
      <c r="AB34" s="32">
        <f t="shared" si="18"/>
        <v>62.8</v>
      </c>
      <c r="AC34" s="33" t="str">
        <f t="shared" si="50"/>
        <v>Προάγεται</v>
      </c>
      <c r="AD34" s="43" t="s">
        <v>57</v>
      </c>
      <c r="AE34" s="8"/>
      <c r="AF34" s="9"/>
      <c r="AG34" s="10"/>
      <c r="AH34" s="9"/>
      <c r="AI34" s="10"/>
      <c r="AJ34" s="9"/>
      <c r="AK34" s="9"/>
      <c r="AL34" s="9"/>
      <c r="AM34" s="10"/>
      <c r="AN34" s="9"/>
      <c r="AO34" s="11"/>
      <c r="AP34" s="12"/>
      <c r="AQ34" s="43" t="s">
        <v>58</v>
      </c>
      <c r="AR34" s="30">
        <v>100</v>
      </c>
      <c r="AS34" s="31">
        <f t="shared" si="25"/>
        <v>10</v>
      </c>
      <c r="AT34" s="10">
        <v>100</v>
      </c>
      <c r="AU34" s="31">
        <f t="shared" si="26"/>
        <v>10</v>
      </c>
      <c r="AV34" s="10">
        <v>80</v>
      </c>
      <c r="AW34" s="31">
        <f t="shared" si="3"/>
        <v>16</v>
      </c>
      <c r="AX34" s="31">
        <f t="shared" si="27"/>
        <v>90</v>
      </c>
      <c r="AY34" s="31">
        <f t="shared" si="28"/>
        <v>36</v>
      </c>
      <c r="AZ34" s="10">
        <v>69</v>
      </c>
      <c r="BA34" s="31">
        <f t="shared" si="29"/>
        <v>41.4</v>
      </c>
      <c r="BB34" s="32">
        <f t="shared" si="30"/>
        <v>77.400000000000006</v>
      </c>
      <c r="BC34" s="33" t="str">
        <f t="shared" si="52"/>
        <v>Προάγεται</v>
      </c>
      <c r="BD34" s="43" t="s">
        <v>59</v>
      </c>
      <c r="BE34" s="30"/>
      <c r="BF34" s="31"/>
      <c r="BG34" s="10"/>
      <c r="BH34" s="31"/>
      <c r="BI34" s="10"/>
      <c r="BJ34" s="31"/>
      <c r="BK34" s="31"/>
      <c r="BL34" s="31"/>
      <c r="BM34" s="10"/>
      <c r="BN34" s="31"/>
      <c r="BO34" s="32"/>
      <c r="BP34" s="33"/>
      <c r="BQ34" s="43" t="s">
        <v>60</v>
      </c>
      <c r="BR34" s="30">
        <v>90</v>
      </c>
      <c r="BS34" s="31">
        <f t="shared" si="37"/>
        <v>9</v>
      </c>
      <c r="BT34" s="10">
        <v>100</v>
      </c>
      <c r="BU34" s="31">
        <f t="shared" si="38"/>
        <v>10</v>
      </c>
      <c r="BV34" s="10">
        <v>50</v>
      </c>
      <c r="BW34" s="31">
        <f t="shared" si="5"/>
        <v>10</v>
      </c>
      <c r="BX34" s="31">
        <f t="shared" si="39"/>
        <v>72.5</v>
      </c>
      <c r="BY34" s="31">
        <f t="shared" si="40"/>
        <v>29</v>
      </c>
      <c r="BZ34" s="10">
        <v>62</v>
      </c>
      <c r="CA34" s="31">
        <f t="shared" si="41"/>
        <v>37.199999999999996</v>
      </c>
      <c r="CB34" s="32">
        <f t="shared" si="42"/>
        <v>66.199999999999989</v>
      </c>
      <c r="CC34" s="33" t="str">
        <f t="shared" si="54"/>
        <v>Προάγεται</v>
      </c>
      <c r="CD34" s="43" t="s">
        <v>61</v>
      </c>
      <c r="CE34" s="30"/>
      <c r="CF34" s="31">
        <f t="shared" si="43"/>
        <v>0</v>
      </c>
      <c r="CG34" s="10"/>
      <c r="CH34" s="31">
        <f t="shared" si="44"/>
        <v>0</v>
      </c>
      <c r="CI34" s="10"/>
      <c r="CJ34" s="31">
        <f t="shared" si="6"/>
        <v>0</v>
      </c>
      <c r="CK34" s="31">
        <f t="shared" si="45"/>
        <v>0</v>
      </c>
      <c r="CL34" s="31">
        <f t="shared" si="46"/>
        <v>0</v>
      </c>
      <c r="CM34" s="10"/>
      <c r="CN34" s="31">
        <f t="shared" si="47"/>
        <v>0</v>
      </c>
      <c r="CO34" s="32">
        <f t="shared" si="48"/>
        <v>0</v>
      </c>
      <c r="CP34" s="33" t="str">
        <f t="shared" si="55"/>
        <v>Απορίπτεται</v>
      </c>
    </row>
    <row r="35" spans="1:94" ht="26.4">
      <c r="A35" s="6">
        <v>36</v>
      </c>
      <c r="B35" s="12"/>
      <c r="C35" s="44"/>
      <c r="D35" s="43" t="s">
        <v>62</v>
      </c>
      <c r="E35" s="30"/>
      <c r="F35" s="31">
        <f t="shared" si="7"/>
        <v>0</v>
      </c>
      <c r="G35" s="10"/>
      <c r="H35" s="31">
        <f t="shared" si="8"/>
        <v>0</v>
      </c>
      <c r="I35" s="10"/>
      <c r="J35" s="31">
        <f t="shared" si="0"/>
        <v>0</v>
      </c>
      <c r="K35" s="31">
        <f t="shared" si="9"/>
        <v>0</v>
      </c>
      <c r="L35" s="31">
        <f t="shared" si="10"/>
        <v>0</v>
      </c>
      <c r="M35" s="10"/>
      <c r="N35" s="31">
        <f t="shared" si="11"/>
        <v>0</v>
      </c>
      <c r="O35" s="32">
        <f t="shared" si="12"/>
        <v>0</v>
      </c>
      <c r="P35" s="33" t="str">
        <f t="shared" si="49"/>
        <v>Απορίπτεται</v>
      </c>
      <c r="Q35" s="43"/>
      <c r="R35" s="30"/>
      <c r="S35" s="31">
        <f t="shared" si="13"/>
        <v>0</v>
      </c>
      <c r="T35" s="10"/>
      <c r="U35" s="31">
        <f t="shared" si="14"/>
        <v>0</v>
      </c>
      <c r="V35" s="10"/>
      <c r="W35" s="31">
        <f t="shared" si="1"/>
        <v>0</v>
      </c>
      <c r="X35" s="31">
        <f t="shared" si="15"/>
        <v>0</v>
      </c>
      <c r="Y35" s="31">
        <f t="shared" si="16"/>
        <v>0</v>
      </c>
      <c r="Z35" s="10"/>
      <c r="AA35" s="31">
        <f t="shared" si="17"/>
        <v>0</v>
      </c>
      <c r="AB35" s="32">
        <f t="shared" si="18"/>
        <v>0</v>
      </c>
      <c r="AC35" s="33" t="str">
        <f t="shared" si="50"/>
        <v>Απορίπτεται</v>
      </c>
      <c r="AD35" s="43" t="s">
        <v>57</v>
      </c>
      <c r="AE35" s="8"/>
      <c r="AF35" s="9"/>
      <c r="AG35" s="10"/>
      <c r="AH35" s="9"/>
      <c r="AI35" s="10"/>
      <c r="AJ35" s="9"/>
      <c r="AK35" s="9"/>
      <c r="AL35" s="9"/>
      <c r="AM35" s="10"/>
      <c r="AN35" s="9"/>
      <c r="AO35" s="11"/>
      <c r="AP35" s="12"/>
      <c r="AQ35" s="43"/>
      <c r="AR35" s="30"/>
      <c r="AS35" s="31">
        <f t="shared" si="25"/>
        <v>0</v>
      </c>
      <c r="AT35" s="10"/>
      <c r="AU35" s="31">
        <f t="shared" si="26"/>
        <v>0</v>
      </c>
      <c r="AV35" s="10"/>
      <c r="AW35" s="31">
        <f t="shared" si="3"/>
        <v>0</v>
      </c>
      <c r="AX35" s="31">
        <f t="shared" si="27"/>
        <v>0</v>
      </c>
      <c r="AY35" s="31">
        <f t="shared" si="28"/>
        <v>0</v>
      </c>
      <c r="AZ35" s="10"/>
      <c r="BA35" s="31">
        <f t="shared" si="29"/>
        <v>0</v>
      </c>
      <c r="BB35" s="32">
        <f t="shared" si="30"/>
        <v>0</v>
      </c>
      <c r="BC35" s="33" t="str">
        <f t="shared" si="52"/>
        <v>Απορίπτεται</v>
      </c>
      <c r="BD35" s="43" t="s">
        <v>59</v>
      </c>
      <c r="BE35" s="30"/>
      <c r="BF35" s="31">
        <f t="shared" si="31"/>
        <v>0</v>
      </c>
      <c r="BG35" s="10"/>
      <c r="BH35" s="31">
        <f t="shared" si="32"/>
        <v>0</v>
      </c>
      <c r="BI35" s="10"/>
      <c r="BJ35" s="31">
        <f t="shared" si="4"/>
        <v>0</v>
      </c>
      <c r="BK35" s="31">
        <f t="shared" si="33"/>
        <v>0</v>
      </c>
      <c r="BL35" s="31">
        <f t="shared" si="34"/>
        <v>0</v>
      </c>
      <c r="BM35" s="10"/>
      <c r="BN35" s="31">
        <f t="shared" si="35"/>
        <v>0</v>
      </c>
      <c r="BO35" s="32">
        <f t="shared" si="36"/>
        <v>0</v>
      </c>
      <c r="BP35" s="33" t="str">
        <f t="shared" si="53"/>
        <v>Απορίπτεται</v>
      </c>
      <c r="BQ35" s="43"/>
      <c r="BR35" s="30"/>
      <c r="BS35" s="31">
        <f t="shared" si="37"/>
        <v>0</v>
      </c>
      <c r="BT35" s="10"/>
      <c r="BU35" s="31">
        <f t="shared" si="38"/>
        <v>0</v>
      </c>
      <c r="BV35" s="10"/>
      <c r="BW35" s="31">
        <f t="shared" si="5"/>
        <v>0</v>
      </c>
      <c r="BX35" s="31">
        <f t="shared" si="39"/>
        <v>0</v>
      </c>
      <c r="BY35" s="31">
        <f t="shared" si="40"/>
        <v>0</v>
      </c>
      <c r="BZ35" s="10"/>
      <c r="CA35" s="31">
        <f t="shared" si="41"/>
        <v>0</v>
      </c>
      <c r="CB35" s="32">
        <f t="shared" si="42"/>
        <v>0</v>
      </c>
      <c r="CC35" s="33" t="str">
        <f t="shared" si="54"/>
        <v>Απορίπτεται</v>
      </c>
      <c r="CD35" s="43" t="s">
        <v>61</v>
      </c>
      <c r="CE35" s="30"/>
      <c r="CF35" s="31">
        <f t="shared" si="43"/>
        <v>0</v>
      </c>
      <c r="CG35" s="10"/>
      <c r="CH35" s="31">
        <f t="shared" si="44"/>
        <v>0</v>
      </c>
      <c r="CI35" s="10"/>
      <c r="CJ35" s="31">
        <f t="shared" si="6"/>
        <v>0</v>
      </c>
      <c r="CK35" s="31">
        <f t="shared" si="45"/>
        <v>0</v>
      </c>
      <c r="CL35" s="31">
        <f t="shared" si="46"/>
        <v>0</v>
      </c>
      <c r="CM35" s="10"/>
      <c r="CN35" s="31">
        <f t="shared" si="47"/>
        <v>0</v>
      </c>
      <c r="CO35" s="32">
        <f t="shared" si="48"/>
        <v>0</v>
      </c>
      <c r="CP35" s="33" t="str">
        <f t="shared" si="55"/>
        <v>Απορίπτεται</v>
      </c>
    </row>
    <row r="36" spans="1:94" ht="26.4">
      <c r="A36" s="6">
        <v>37</v>
      </c>
      <c r="B36" s="12"/>
      <c r="C36" s="44"/>
      <c r="D36" s="43" t="s">
        <v>62</v>
      </c>
      <c r="E36" s="30"/>
      <c r="F36" s="31">
        <f t="shared" si="7"/>
        <v>0</v>
      </c>
      <c r="G36" s="10"/>
      <c r="H36" s="31">
        <f t="shared" si="8"/>
        <v>0</v>
      </c>
      <c r="I36" s="10"/>
      <c r="J36" s="31">
        <f t="shared" si="0"/>
        <v>0</v>
      </c>
      <c r="K36" s="31">
        <f t="shared" si="9"/>
        <v>0</v>
      </c>
      <c r="L36" s="31">
        <f t="shared" si="10"/>
        <v>0</v>
      </c>
      <c r="M36" s="10"/>
      <c r="N36" s="31">
        <f t="shared" si="11"/>
        <v>0</v>
      </c>
      <c r="O36" s="32">
        <f t="shared" si="12"/>
        <v>0</v>
      </c>
      <c r="P36" s="33" t="str">
        <f t="shared" si="49"/>
        <v>Απορίπτεται</v>
      </c>
      <c r="Q36" s="43"/>
      <c r="R36" s="30"/>
      <c r="S36" s="31">
        <f t="shared" si="13"/>
        <v>0</v>
      </c>
      <c r="T36" s="10"/>
      <c r="U36" s="31">
        <f t="shared" si="14"/>
        <v>0</v>
      </c>
      <c r="V36" s="10"/>
      <c r="W36" s="31">
        <f t="shared" si="1"/>
        <v>0</v>
      </c>
      <c r="X36" s="31">
        <f t="shared" si="15"/>
        <v>0</v>
      </c>
      <c r="Y36" s="31">
        <f t="shared" si="16"/>
        <v>0</v>
      </c>
      <c r="Z36" s="10"/>
      <c r="AA36" s="31">
        <f t="shared" si="17"/>
        <v>0</v>
      </c>
      <c r="AB36" s="32">
        <f t="shared" si="18"/>
        <v>0</v>
      </c>
      <c r="AC36" s="33" t="str">
        <f t="shared" si="50"/>
        <v>Απορίπτεται</v>
      </c>
      <c r="AD36" s="43" t="s">
        <v>57</v>
      </c>
      <c r="AE36" s="8"/>
      <c r="AF36" s="9"/>
      <c r="AG36" s="10"/>
      <c r="AH36" s="9"/>
      <c r="AI36" s="10"/>
      <c r="AJ36" s="9"/>
      <c r="AK36" s="9"/>
      <c r="AL36" s="9"/>
      <c r="AM36" s="10"/>
      <c r="AN36" s="9"/>
      <c r="AO36" s="11"/>
      <c r="AP36" s="12"/>
      <c r="AQ36" s="43"/>
      <c r="AR36" s="30"/>
      <c r="AS36" s="31">
        <f t="shared" si="25"/>
        <v>0</v>
      </c>
      <c r="AT36" s="10"/>
      <c r="AU36" s="31">
        <f t="shared" si="26"/>
        <v>0</v>
      </c>
      <c r="AV36" s="10"/>
      <c r="AW36" s="31">
        <f t="shared" si="3"/>
        <v>0</v>
      </c>
      <c r="AX36" s="31">
        <f t="shared" si="27"/>
        <v>0</v>
      </c>
      <c r="AY36" s="31">
        <f t="shared" si="28"/>
        <v>0</v>
      </c>
      <c r="AZ36" s="10"/>
      <c r="BA36" s="31">
        <f t="shared" si="29"/>
        <v>0</v>
      </c>
      <c r="BB36" s="32">
        <f t="shared" si="30"/>
        <v>0</v>
      </c>
      <c r="BC36" s="33" t="str">
        <f t="shared" si="52"/>
        <v>Απορίπτεται</v>
      </c>
      <c r="BD36" s="43" t="s">
        <v>59</v>
      </c>
      <c r="BE36" s="30"/>
      <c r="BF36" s="31">
        <f t="shared" si="31"/>
        <v>0</v>
      </c>
      <c r="BG36" s="10"/>
      <c r="BH36" s="31">
        <f t="shared" si="32"/>
        <v>0</v>
      </c>
      <c r="BI36" s="10"/>
      <c r="BJ36" s="31">
        <f t="shared" si="4"/>
        <v>0</v>
      </c>
      <c r="BK36" s="31">
        <f t="shared" si="33"/>
        <v>0</v>
      </c>
      <c r="BL36" s="31">
        <f t="shared" si="34"/>
        <v>0</v>
      </c>
      <c r="BM36" s="10"/>
      <c r="BN36" s="31">
        <f t="shared" si="35"/>
        <v>0</v>
      </c>
      <c r="BO36" s="32">
        <f t="shared" si="36"/>
        <v>0</v>
      </c>
      <c r="BP36" s="33" t="str">
        <f t="shared" si="53"/>
        <v>Απορίπτεται</v>
      </c>
      <c r="BQ36" s="43"/>
      <c r="BR36" s="30"/>
      <c r="BS36" s="31">
        <f t="shared" si="37"/>
        <v>0</v>
      </c>
      <c r="BT36" s="10"/>
      <c r="BU36" s="31">
        <f t="shared" si="38"/>
        <v>0</v>
      </c>
      <c r="BV36" s="10"/>
      <c r="BW36" s="31">
        <f t="shared" si="5"/>
        <v>0</v>
      </c>
      <c r="BX36" s="31">
        <f t="shared" si="39"/>
        <v>0</v>
      </c>
      <c r="BY36" s="31">
        <f t="shared" si="40"/>
        <v>0</v>
      </c>
      <c r="BZ36" s="10"/>
      <c r="CA36" s="31">
        <f t="shared" si="41"/>
        <v>0</v>
      </c>
      <c r="CB36" s="32">
        <f t="shared" si="42"/>
        <v>0</v>
      </c>
      <c r="CC36" s="33" t="str">
        <f t="shared" si="54"/>
        <v>Απορίπτεται</v>
      </c>
      <c r="CD36" s="43" t="s">
        <v>61</v>
      </c>
      <c r="CE36" s="30"/>
      <c r="CF36" s="31">
        <f t="shared" si="43"/>
        <v>0</v>
      </c>
      <c r="CG36" s="10"/>
      <c r="CH36" s="31">
        <f t="shared" si="44"/>
        <v>0</v>
      </c>
      <c r="CI36" s="10"/>
      <c r="CJ36" s="31">
        <f t="shared" si="6"/>
        <v>0</v>
      </c>
      <c r="CK36" s="31">
        <f t="shared" si="45"/>
        <v>0</v>
      </c>
      <c r="CL36" s="31">
        <f t="shared" si="46"/>
        <v>0</v>
      </c>
      <c r="CM36" s="10"/>
      <c r="CN36" s="31">
        <f t="shared" si="47"/>
        <v>0</v>
      </c>
      <c r="CO36" s="32">
        <f t="shared" si="48"/>
        <v>0</v>
      </c>
      <c r="CP36" s="33" t="str">
        <f t="shared" si="55"/>
        <v>Απορίπτεται</v>
      </c>
    </row>
    <row r="37" spans="1:94" ht="26.4">
      <c r="A37" s="6">
        <v>38</v>
      </c>
      <c r="B37" s="12"/>
      <c r="C37" s="44"/>
      <c r="D37" s="43" t="s">
        <v>62</v>
      </c>
      <c r="E37" s="30"/>
      <c r="F37" s="31">
        <f t="shared" si="7"/>
        <v>0</v>
      </c>
      <c r="G37" s="10"/>
      <c r="H37" s="31">
        <f t="shared" si="8"/>
        <v>0</v>
      </c>
      <c r="I37" s="10"/>
      <c r="J37" s="31">
        <f t="shared" si="0"/>
        <v>0</v>
      </c>
      <c r="K37" s="31">
        <f t="shared" si="9"/>
        <v>0</v>
      </c>
      <c r="L37" s="31">
        <f t="shared" si="10"/>
        <v>0</v>
      </c>
      <c r="M37" s="10"/>
      <c r="N37" s="31">
        <f t="shared" si="11"/>
        <v>0</v>
      </c>
      <c r="O37" s="32">
        <f t="shared" si="12"/>
        <v>0</v>
      </c>
      <c r="P37" s="33" t="str">
        <f t="shared" si="49"/>
        <v>Απορίπτεται</v>
      </c>
      <c r="Q37" s="43"/>
      <c r="R37" s="30"/>
      <c r="S37" s="31">
        <f t="shared" si="13"/>
        <v>0</v>
      </c>
      <c r="T37" s="10"/>
      <c r="U37" s="31">
        <f t="shared" si="14"/>
        <v>0</v>
      </c>
      <c r="V37" s="10"/>
      <c r="W37" s="31">
        <f t="shared" si="1"/>
        <v>0</v>
      </c>
      <c r="X37" s="31">
        <f t="shared" si="15"/>
        <v>0</v>
      </c>
      <c r="Y37" s="31">
        <f t="shared" si="16"/>
        <v>0</v>
      </c>
      <c r="Z37" s="10"/>
      <c r="AA37" s="31">
        <f t="shared" si="17"/>
        <v>0</v>
      </c>
      <c r="AB37" s="32">
        <f t="shared" si="18"/>
        <v>0</v>
      </c>
      <c r="AC37" s="33" t="str">
        <f t="shared" si="50"/>
        <v>Απορίπτεται</v>
      </c>
      <c r="AD37" s="43" t="s">
        <v>57</v>
      </c>
      <c r="AE37" s="8"/>
      <c r="AF37" s="9"/>
      <c r="AG37" s="10"/>
      <c r="AH37" s="9"/>
      <c r="AI37" s="10"/>
      <c r="AJ37" s="9"/>
      <c r="AK37" s="9"/>
      <c r="AL37" s="9"/>
      <c r="AM37" s="10"/>
      <c r="AN37" s="9"/>
      <c r="AO37" s="11"/>
      <c r="AP37" s="12"/>
      <c r="AQ37" s="43"/>
      <c r="AR37" s="30"/>
      <c r="AS37" s="31">
        <f t="shared" si="25"/>
        <v>0</v>
      </c>
      <c r="AT37" s="10"/>
      <c r="AU37" s="31">
        <f t="shared" si="26"/>
        <v>0</v>
      </c>
      <c r="AV37" s="10"/>
      <c r="AW37" s="31">
        <f t="shared" si="3"/>
        <v>0</v>
      </c>
      <c r="AX37" s="31">
        <f t="shared" si="27"/>
        <v>0</v>
      </c>
      <c r="AY37" s="31">
        <f t="shared" si="28"/>
        <v>0</v>
      </c>
      <c r="AZ37" s="10"/>
      <c r="BA37" s="31">
        <f t="shared" si="29"/>
        <v>0</v>
      </c>
      <c r="BB37" s="32">
        <f t="shared" si="30"/>
        <v>0</v>
      </c>
      <c r="BC37" s="33" t="str">
        <f t="shared" si="52"/>
        <v>Απορίπτεται</v>
      </c>
      <c r="BD37" s="43" t="s">
        <v>59</v>
      </c>
      <c r="BE37" s="30"/>
      <c r="BF37" s="31">
        <f t="shared" si="31"/>
        <v>0</v>
      </c>
      <c r="BG37" s="10"/>
      <c r="BH37" s="31">
        <f t="shared" si="32"/>
        <v>0</v>
      </c>
      <c r="BI37" s="10"/>
      <c r="BJ37" s="31">
        <f t="shared" si="4"/>
        <v>0</v>
      </c>
      <c r="BK37" s="31">
        <f t="shared" si="33"/>
        <v>0</v>
      </c>
      <c r="BL37" s="31">
        <f t="shared" si="34"/>
        <v>0</v>
      </c>
      <c r="BM37" s="10"/>
      <c r="BN37" s="31">
        <f t="shared" si="35"/>
        <v>0</v>
      </c>
      <c r="BO37" s="32">
        <f t="shared" si="36"/>
        <v>0</v>
      </c>
      <c r="BP37" s="33" t="str">
        <f t="shared" si="53"/>
        <v>Απορίπτεται</v>
      </c>
      <c r="BQ37" s="43"/>
      <c r="BR37" s="30"/>
      <c r="BS37" s="31">
        <f t="shared" si="37"/>
        <v>0</v>
      </c>
      <c r="BT37" s="10"/>
      <c r="BU37" s="31">
        <f t="shared" si="38"/>
        <v>0</v>
      </c>
      <c r="BV37" s="10"/>
      <c r="BW37" s="31">
        <f t="shared" si="5"/>
        <v>0</v>
      </c>
      <c r="BX37" s="31">
        <f t="shared" si="39"/>
        <v>0</v>
      </c>
      <c r="BY37" s="31">
        <f t="shared" si="40"/>
        <v>0</v>
      </c>
      <c r="BZ37" s="10"/>
      <c r="CA37" s="31">
        <f t="shared" si="41"/>
        <v>0</v>
      </c>
      <c r="CB37" s="32">
        <f t="shared" si="42"/>
        <v>0</v>
      </c>
      <c r="CC37" s="33" t="str">
        <f t="shared" si="54"/>
        <v>Απορίπτεται</v>
      </c>
      <c r="CD37" s="43" t="s">
        <v>61</v>
      </c>
      <c r="CE37" s="30"/>
      <c r="CF37" s="31">
        <f t="shared" si="43"/>
        <v>0</v>
      </c>
      <c r="CG37" s="10"/>
      <c r="CH37" s="31">
        <f t="shared" si="44"/>
        <v>0</v>
      </c>
      <c r="CI37" s="10"/>
      <c r="CJ37" s="31">
        <f t="shared" si="6"/>
        <v>0</v>
      </c>
      <c r="CK37" s="31">
        <f t="shared" si="45"/>
        <v>0</v>
      </c>
      <c r="CL37" s="31">
        <f t="shared" si="46"/>
        <v>0</v>
      </c>
      <c r="CM37" s="10"/>
      <c r="CN37" s="31">
        <f t="shared" si="47"/>
        <v>0</v>
      </c>
      <c r="CO37" s="32">
        <f t="shared" si="48"/>
        <v>0</v>
      </c>
      <c r="CP37" s="33" t="str">
        <f t="shared" si="55"/>
        <v>Απορίπτεται</v>
      </c>
    </row>
    <row r="38" spans="1:94" ht="26.4">
      <c r="A38" s="6">
        <v>39</v>
      </c>
      <c r="B38" s="12"/>
      <c r="C38" s="44"/>
      <c r="D38" s="43" t="s">
        <v>62</v>
      </c>
      <c r="E38" s="30"/>
      <c r="F38" s="31">
        <f t="shared" si="7"/>
        <v>0</v>
      </c>
      <c r="G38" s="10"/>
      <c r="H38" s="31">
        <f t="shared" si="8"/>
        <v>0</v>
      </c>
      <c r="I38" s="10"/>
      <c r="J38" s="31">
        <f t="shared" si="0"/>
        <v>0</v>
      </c>
      <c r="K38" s="31">
        <f t="shared" si="9"/>
        <v>0</v>
      </c>
      <c r="L38" s="31">
        <f t="shared" si="10"/>
        <v>0</v>
      </c>
      <c r="M38" s="10"/>
      <c r="N38" s="31">
        <f t="shared" si="11"/>
        <v>0</v>
      </c>
      <c r="O38" s="32">
        <f t="shared" si="12"/>
        <v>0</v>
      </c>
      <c r="P38" s="33" t="str">
        <f t="shared" si="49"/>
        <v>Απορίπτεται</v>
      </c>
      <c r="Q38" s="43"/>
      <c r="R38" s="30"/>
      <c r="S38" s="31">
        <f t="shared" si="13"/>
        <v>0</v>
      </c>
      <c r="T38" s="10"/>
      <c r="U38" s="31">
        <f t="shared" si="14"/>
        <v>0</v>
      </c>
      <c r="V38" s="10"/>
      <c r="W38" s="31">
        <f t="shared" si="1"/>
        <v>0</v>
      </c>
      <c r="X38" s="31">
        <f t="shared" si="15"/>
        <v>0</v>
      </c>
      <c r="Y38" s="31">
        <f t="shared" si="16"/>
        <v>0</v>
      </c>
      <c r="Z38" s="10"/>
      <c r="AA38" s="31">
        <f t="shared" si="17"/>
        <v>0</v>
      </c>
      <c r="AB38" s="32">
        <f t="shared" si="18"/>
        <v>0</v>
      </c>
      <c r="AC38" s="33" t="str">
        <f t="shared" si="50"/>
        <v>Απορίπτεται</v>
      </c>
      <c r="AD38" s="43" t="s">
        <v>57</v>
      </c>
      <c r="AE38" s="8"/>
      <c r="AF38" s="9"/>
      <c r="AG38" s="10"/>
      <c r="AH38" s="9"/>
      <c r="AI38" s="10"/>
      <c r="AJ38" s="9"/>
      <c r="AK38" s="9"/>
      <c r="AL38" s="9"/>
      <c r="AM38" s="10"/>
      <c r="AN38" s="9"/>
      <c r="AO38" s="11"/>
      <c r="AP38" s="12"/>
      <c r="AQ38" s="43"/>
      <c r="AR38" s="30"/>
      <c r="AS38" s="31">
        <f t="shared" si="25"/>
        <v>0</v>
      </c>
      <c r="AT38" s="10"/>
      <c r="AU38" s="31">
        <f t="shared" si="26"/>
        <v>0</v>
      </c>
      <c r="AV38" s="10"/>
      <c r="AW38" s="31">
        <f t="shared" si="3"/>
        <v>0</v>
      </c>
      <c r="AX38" s="31">
        <f t="shared" si="27"/>
        <v>0</v>
      </c>
      <c r="AY38" s="31">
        <f t="shared" si="28"/>
        <v>0</v>
      </c>
      <c r="AZ38" s="10"/>
      <c r="BA38" s="31">
        <f t="shared" si="29"/>
        <v>0</v>
      </c>
      <c r="BB38" s="32">
        <f t="shared" si="30"/>
        <v>0</v>
      </c>
      <c r="BC38" s="33" t="str">
        <f t="shared" si="52"/>
        <v>Απορίπτεται</v>
      </c>
      <c r="BD38" s="43" t="s">
        <v>59</v>
      </c>
      <c r="BE38" s="8"/>
      <c r="BF38" s="9"/>
      <c r="BG38" s="10"/>
      <c r="BH38" s="9"/>
      <c r="BI38" s="10"/>
      <c r="BJ38" s="9"/>
      <c r="BK38" s="9"/>
      <c r="BL38" s="9"/>
      <c r="BM38" s="10"/>
      <c r="BN38" s="9"/>
      <c r="BO38" s="11"/>
      <c r="BP38" s="12"/>
      <c r="BQ38" s="43"/>
      <c r="BR38" s="30"/>
      <c r="BS38" s="31">
        <f t="shared" si="37"/>
        <v>0</v>
      </c>
      <c r="BT38" s="10"/>
      <c r="BU38" s="31">
        <f t="shared" si="38"/>
        <v>0</v>
      </c>
      <c r="BV38" s="10"/>
      <c r="BW38" s="31">
        <f t="shared" si="5"/>
        <v>0</v>
      </c>
      <c r="BX38" s="31">
        <f t="shared" si="39"/>
        <v>0</v>
      </c>
      <c r="BY38" s="31">
        <f t="shared" si="40"/>
        <v>0</v>
      </c>
      <c r="BZ38" s="10"/>
      <c r="CA38" s="31">
        <f t="shared" si="41"/>
        <v>0</v>
      </c>
      <c r="CB38" s="32">
        <f t="shared" si="42"/>
        <v>0</v>
      </c>
      <c r="CC38" s="33" t="str">
        <f t="shared" si="54"/>
        <v>Απορίπτεται</v>
      </c>
      <c r="CD38" s="43" t="s">
        <v>61</v>
      </c>
      <c r="CE38" s="30"/>
      <c r="CF38" s="31">
        <f t="shared" si="43"/>
        <v>0</v>
      </c>
      <c r="CG38" s="10"/>
      <c r="CH38" s="31">
        <f t="shared" si="44"/>
        <v>0</v>
      </c>
      <c r="CI38" s="10"/>
      <c r="CJ38" s="31">
        <f t="shared" si="6"/>
        <v>0</v>
      </c>
      <c r="CK38" s="31">
        <f t="shared" si="45"/>
        <v>0</v>
      </c>
      <c r="CL38" s="31">
        <f t="shared" si="46"/>
        <v>0</v>
      </c>
      <c r="CM38" s="10"/>
      <c r="CN38" s="31">
        <f t="shared" si="47"/>
        <v>0</v>
      </c>
      <c r="CO38" s="32">
        <f t="shared" si="48"/>
        <v>0</v>
      </c>
      <c r="CP38" s="33" t="str">
        <f t="shared" si="55"/>
        <v>Απορίπτεται</v>
      </c>
    </row>
    <row r="39" spans="1:94" ht="26.4">
      <c r="A39" s="6">
        <v>40</v>
      </c>
      <c r="B39" s="7"/>
      <c r="C39" s="17"/>
      <c r="D39" s="43" t="s">
        <v>62</v>
      </c>
      <c r="E39" s="30"/>
      <c r="F39" s="31">
        <f t="shared" si="7"/>
        <v>0</v>
      </c>
      <c r="G39" s="10"/>
      <c r="H39" s="31">
        <f t="shared" si="8"/>
        <v>0</v>
      </c>
      <c r="I39" s="10"/>
      <c r="J39" s="31">
        <f t="shared" si="0"/>
        <v>0</v>
      </c>
      <c r="K39" s="31">
        <f t="shared" si="9"/>
        <v>0</v>
      </c>
      <c r="L39" s="31">
        <f t="shared" si="10"/>
        <v>0</v>
      </c>
      <c r="M39" s="10"/>
      <c r="N39" s="31">
        <f t="shared" si="11"/>
        <v>0</v>
      </c>
      <c r="O39" s="32">
        <f t="shared" si="12"/>
        <v>0</v>
      </c>
      <c r="P39" s="33" t="str">
        <f t="shared" si="49"/>
        <v>Απορίπτεται</v>
      </c>
      <c r="Q39" s="43"/>
      <c r="R39" s="30"/>
      <c r="S39" s="31">
        <f t="shared" si="13"/>
        <v>0</v>
      </c>
      <c r="T39" s="10"/>
      <c r="U39" s="31">
        <f t="shared" si="14"/>
        <v>0</v>
      </c>
      <c r="V39" s="10"/>
      <c r="W39" s="31">
        <f t="shared" si="1"/>
        <v>0</v>
      </c>
      <c r="X39" s="31">
        <f t="shared" si="15"/>
        <v>0</v>
      </c>
      <c r="Y39" s="31">
        <f t="shared" si="16"/>
        <v>0</v>
      </c>
      <c r="Z39" s="10"/>
      <c r="AA39" s="31">
        <f t="shared" si="17"/>
        <v>0</v>
      </c>
      <c r="AB39" s="32">
        <f t="shared" si="18"/>
        <v>0</v>
      </c>
      <c r="AC39" s="33" t="str">
        <f t="shared" si="50"/>
        <v>Απορίπτεται</v>
      </c>
      <c r="AD39" s="43" t="s">
        <v>57</v>
      </c>
      <c r="AE39" s="8"/>
      <c r="AF39" s="9"/>
      <c r="AG39" s="10"/>
      <c r="AH39" s="9"/>
      <c r="AI39" s="10"/>
      <c r="AJ39" s="9"/>
      <c r="AK39" s="9"/>
      <c r="AL39" s="9"/>
      <c r="AM39" s="10"/>
      <c r="AN39" s="9"/>
      <c r="AO39" s="11"/>
      <c r="AP39" s="12"/>
      <c r="AQ39" s="43"/>
      <c r="AR39" s="30"/>
      <c r="AS39" s="31">
        <f t="shared" si="25"/>
        <v>0</v>
      </c>
      <c r="AT39" s="10"/>
      <c r="AU39" s="31">
        <f t="shared" si="26"/>
        <v>0</v>
      </c>
      <c r="AV39" s="10"/>
      <c r="AW39" s="31">
        <f t="shared" si="3"/>
        <v>0</v>
      </c>
      <c r="AX39" s="31">
        <f t="shared" si="27"/>
        <v>0</v>
      </c>
      <c r="AY39" s="31">
        <f t="shared" si="28"/>
        <v>0</v>
      </c>
      <c r="AZ39" s="10"/>
      <c r="BA39" s="31">
        <f t="shared" si="29"/>
        <v>0</v>
      </c>
      <c r="BB39" s="32">
        <f t="shared" si="30"/>
        <v>0</v>
      </c>
      <c r="BC39" s="33" t="str">
        <f t="shared" si="52"/>
        <v>Απορίπτεται</v>
      </c>
      <c r="BD39" s="43" t="s">
        <v>59</v>
      </c>
      <c r="BE39" s="8"/>
      <c r="BF39" s="9"/>
      <c r="BG39" s="10"/>
      <c r="BH39" s="9"/>
      <c r="BI39" s="10"/>
      <c r="BJ39" s="9"/>
      <c r="BK39" s="9"/>
      <c r="BL39" s="9"/>
      <c r="BM39" s="10"/>
      <c r="BN39" s="9"/>
      <c r="BO39" s="11"/>
      <c r="BP39" s="12"/>
      <c r="BQ39" s="43"/>
      <c r="BR39" s="30"/>
      <c r="BS39" s="31">
        <f t="shared" si="37"/>
        <v>0</v>
      </c>
      <c r="BT39" s="10"/>
      <c r="BU39" s="31">
        <f t="shared" si="38"/>
        <v>0</v>
      </c>
      <c r="BV39" s="10"/>
      <c r="BW39" s="31">
        <f t="shared" si="5"/>
        <v>0</v>
      </c>
      <c r="BX39" s="31">
        <f t="shared" si="39"/>
        <v>0</v>
      </c>
      <c r="BY39" s="31">
        <f t="shared" si="40"/>
        <v>0</v>
      </c>
      <c r="BZ39" s="10"/>
      <c r="CA39" s="31">
        <f t="shared" si="41"/>
        <v>0</v>
      </c>
      <c r="CB39" s="32">
        <f t="shared" si="42"/>
        <v>0</v>
      </c>
      <c r="CC39" s="33" t="str">
        <f t="shared" si="54"/>
        <v>Απορίπτεται</v>
      </c>
      <c r="CD39" s="43"/>
      <c r="CE39" s="30"/>
      <c r="CF39" s="31">
        <f t="shared" si="43"/>
        <v>0</v>
      </c>
      <c r="CG39" s="10"/>
      <c r="CH39" s="31">
        <f t="shared" si="44"/>
        <v>0</v>
      </c>
      <c r="CI39" s="10"/>
      <c r="CJ39" s="31">
        <f t="shared" si="6"/>
        <v>0</v>
      </c>
      <c r="CK39" s="31">
        <f t="shared" si="45"/>
        <v>0</v>
      </c>
      <c r="CL39" s="31">
        <f t="shared" si="46"/>
        <v>0</v>
      </c>
      <c r="CM39" s="10"/>
      <c r="CN39" s="31">
        <f t="shared" si="47"/>
        <v>0</v>
      </c>
      <c r="CO39" s="32">
        <f t="shared" si="48"/>
        <v>0</v>
      </c>
      <c r="CP39" s="33" t="str">
        <f t="shared" si="55"/>
        <v>Απορίπτεται</v>
      </c>
    </row>
    <row r="40" spans="1:94" ht="26.4">
      <c r="A40" s="6">
        <v>41</v>
      </c>
      <c r="B40" s="7"/>
      <c r="C40" s="17"/>
      <c r="D40" s="43" t="s">
        <v>62</v>
      </c>
      <c r="E40" s="30"/>
      <c r="F40" s="31">
        <f t="shared" si="7"/>
        <v>0</v>
      </c>
      <c r="G40" s="10"/>
      <c r="H40" s="31">
        <f t="shared" si="8"/>
        <v>0</v>
      </c>
      <c r="I40" s="10"/>
      <c r="J40" s="31">
        <f t="shared" si="0"/>
        <v>0</v>
      </c>
      <c r="K40" s="31">
        <f t="shared" si="9"/>
        <v>0</v>
      </c>
      <c r="L40" s="31">
        <f t="shared" si="10"/>
        <v>0</v>
      </c>
      <c r="M40" s="10"/>
      <c r="N40" s="31">
        <f t="shared" si="11"/>
        <v>0</v>
      </c>
      <c r="O40" s="32">
        <f t="shared" si="12"/>
        <v>0</v>
      </c>
      <c r="P40" s="33" t="str">
        <f t="shared" si="49"/>
        <v>Απορίπτεται</v>
      </c>
      <c r="Q40" s="43"/>
      <c r="R40" s="30"/>
      <c r="S40" s="31">
        <f t="shared" si="13"/>
        <v>0</v>
      </c>
      <c r="T40" s="10"/>
      <c r="U40" s="31">
        <f t="shared" si="14"/>
        <v>0</v>
      </c>
      <c r="V40" s="10"/>
      <c r="W40" s="31">
        <f t="shared" si="1"/>
        <v>0</v>
      </c>
      <c r="X40" s="31">
        <f t="shared" si="15"/>
        <v>0</v>
      </c>
      <c r="Y40" s="31">
        <f t="shared" si="16"/>
        <v>0</v>
      </c>
      <c r="Z40" s="10"/>
      <c r="AA40" s="31">
        <f t="shared" si="17"/>
        <v>0</v>
      </c>
      <c r="AB40" s="32">
        <f t="shared" si="18"/>
        <v>0</v>
      </c>
      <c r="AC40" s="33" t="str">
        <f t="shared" si="50"/>
        <v>Απορίπτεται</v>
      </c>
      <c r="AD40" s="43" t="s">
        <v>57</v>
      </c>
      <c r="AE40" s="8"/>
      <c r="AF40" s="9"/>
      <c r="AG40" s="10"/>
      <c r="AH40" s="9"/>
      <c r="AI40" s="10"/>
      <c r="AJ40" s="9"/>
      <c r="AK40" s="9"/>
      <c r="AL40" s="9"/>
      <c r="AM40" s="10"/>
      <c r="AN40" s="9"/>
      <c r="AO40" s="11"/>
      <c r="AP40" s="12"/>
      <c r="AQ40" s="43"/>
      <c r="AR40" s="30"/>
      <c r="AS40" s="31">
        <f t="shared" si="25"/>
        <v>0</v>
      </c>
      <c r="AT40" s="10"/>
      <c r="AU40" s="31">
        <f t="shared" si="26"/>
        <v>0</v>
      </c>
      <c r="AV40" s="10"/>
      <c r="AW40" s="31">
        <f t="shared" si="3"/>
        <v>0</v>
      </c>
      <c r="AX40" s="31">
        <f t="shared" si="27"/>
        <v>0</v>
      </c>
      <c r="AY40" s="31">
        <f t="shared" si="28"/>
        <v>0</v>
      </c>
      <c r="AZ40" s="10"/>
      <c r="BA40" s="31">
        <f t="shared" si="29"/>
        <v>0</v>
      </c>
      <c r="BB40" s="32">
        <f t="shared" si="30"/>
        <v>0</v>
      </c>
      <c r="BC40" s="33" t="str">
        <f t="shared" si="52"/>
        <v>Απορίπτεται</v>
      </c>
      <c r="BD40" s="43" t="s">
        <v>59</v>
      </c>
      <c r="BE40" s="8"/>
      <c r="BF40" s="9"/>
      <c r="BG40" s="10"/>
      <c r="BH40" s="9"/>
      <c r="BI40" s="10"/>
      <c r="BJ40" s="9"/>
      <c r="BK40" s="9"/>
      <c r="BL40" s="9"/>
      <c r="BM40" s="10"/>
      <c r="BN40" s="9"/>
      <c r="BO40" s="11"/>
      <c r="BP40" s="12"/>
      <c r="BQ40" s="7"/>
      <c r="BR40" s="8"/>
      <c r="BS40" s="9"/>
      <c r="BT40" s="10"/>
      <c r="BU40" s="9"/>
      <c r="BV40" s="10"/>
      <c r="BW40" s="9"/>
      <c r="BX40" s="9"/>
      <c r="BY40" s="9"/>
      <c r="BZ40" s="10"/>
      <c r="CA40" s="9"/>
      <c r="CB40" s="11"/>
      <c r="CC40" s="12"/>
      <c r="CD40" s="43"/>
      <c r="CE40" s="30"/>
      <c r="CF40" s="31">
        <f t="shared" si="43"/>
        <v>0</v>
      </c>
      <c r="CG40" s="10"/>
      <c r="CH40" s="31">
        <f t="shared" si="44"/>
        <v>0</v>
      </c>
      <c r="CI40" s="10"/>
      <c r="CJ40" s="31">
        <f t="shared" si="6"/>
        <v>0</v>
      </c>
      <c r="CK40" s="31">
        <f t="shared" si="45"/>
        <v>0</v>
      </c>
      <c r="CL40" s="31">
        <f t="shared" si="46"/>
        <v>0</v>
      </c>
      <c r="CM40" s="10"/>
      <c r="CN40" s="31">
        <f t="shared" si="47"/>
        <v>0</v>
      </c>
      <c r="CO40" s="32">
        <f t="shared" si="48"/>
        <v>0</v>
      </c>
      <c r="CP40" s="33" t="str">
        <f t="shared" si="55"/>
        <v>Απορίπτεται</v>
      </c>
    </row>
    <row r="41" spans="1:94" ht="26.4">
      <c r="A41" s="6">
        <v>42</v>
      </c>
      <c r="B41" s="7"/>
      <c r="C41" s="17"/>
      <c r="D41" s="43" t="s">
        <v>62</v>
      </c>
      <c r="E41" s="8"/>
      <c r="F41" s="9"/>
      <c r="G41" s="10"/>
      <c r="H41" s="9"/>
      <c r="I41" s="10"/>
      <c r="J41" s="9"/>
      <c r="K41" s="9"/>
      <c r="L41" s="9"/>
      <c r="M41" s="10"/>
      <c r="N41" s="9"/>
      <c r="O41" s="11"/>
      <c r="P41" s="12"/>
      <c r="Q41" s="43"/>
      <c r="R41" s="30"/>
      <c r="S41" s="31">
        <f t="shared" si="13"/>
        <v>0</v>
      </c>
      <c r="T41" s="10"/>
      <c r="U41" s="31">
        <f t="shared" si="14"/>
        <v>0</v>
      </c>
      <c r="V41" s="10"/>
      <c r="W41" s="31">
        <f t="shared" si="1"/>
        <v>0</v>
      </c>
      <c r="X41" s="31">
        <f t="shared" si="15"/>
        <v>0</v>
      </c>
      <c r="Y41" s="31">
        <f t="shared" si="16"/>
        <v>0</v>
      </c>
      <c r="Z41" s="10"/>
      <c r="AA41" s="31">
        <f t="shared" si="17"/>
        <v>0</v>
      </c>
      <c r="AB41" s="32">
        <f t="shared" si="18"/>
        <v>0</v>
      </c>
      <c r="AC41" s="33" t="str">
        <f t="shared" si="50"/>
        <v>Απορίπτεται</v>
      </c>
      <c r="AD41" s="43" t="s">
        <v>57</v>
      </c>
      <c r="AE41" s="8"/>
      <c r="AF41" s="9"/>
      <c r="AG41" s="10"/>
      <c r="AH41" s="9"/>
      <c r="AI41" s="10"/>
      <c r="AJ41" s="9"/>
      <c r="AK41" s="9"/>
      <c r="AL41" s="9"/>
      <c r="AM41" s="10"/>
      <c r="AN41" s="9"/>
      <c r="AO41" s="11"/>
      <c r="AP41" s="12"/>
      <c r="AQ41" s="7"/>
      <c r="AR41" s="8"/>
      <c r="AS41" s="9"/>
      <c r="AT41" s="10"/>
      <c r="AU41" s="9"/>
      <c r="AV41" s="10"/>
      <c r="AW41" s="9"/>
      <c r="AX41" s="9"/>
      <c r="AY41" s="9"/>
      <c r="AZ41" s="10"/>
      <c r="BA41" s="9"/>
      <c r="BB41" s="11"/>
      <c r="BC41" s="12"/>
      <c r="BD41" s="43" t="s">
        <v>59</v>
      </c>
      <c r="BE41" s="8"/>
      <c r="BF41" s="9"/>
      <c r="BG41" s="10"/>
      <c r="BH41" s="9"/>
      <c r="BI41" s="10"/>
      <c r="BJ41" s="9"/>
      <c r="BK41" s="9"/>
      <c r="BL41" s="9"/>
      <c r="BM41" s="10"/>
      <c r="BN41" s="9"/>
      <c r="BO41" s="11"/>
      <c r="BP41" s="12"/>
      <c r="BQ41" s="7"/>
      <c r="BR41" s="8"/>
      <c r="BS41" s="9"/>
      <c r="BT41" s="10"/>
      <c r="BU41" s="9"/>
      <c r="BV41" s="10"/>
      <c r="BW41" s="9"/>
      <c r="BX41" s="9"/>
      <c r="BY41" s="9"/>
      <c r="BZ41" s="10"/>
      <c r="CA41" s="9"/>
      <c r="CB41" s="11"/>
      <c r="CC41" s="12"/>
      <c r="CD41" s="43"/>
      <c r="CE41" s="30"/>
      <c r="CF41" s="31">
        <f t="shared" si="43"/>
        <v>0</v>
      </c>
      <c r="CG41" s="10"/>
      <c r="CH41" s="31">
        <f t="shared" si="44"/>
        <v>0</v>
      </c>
      <c r="CI41" s="10"/>
      <c r="CJ41" s="31">
        <f t="shared" si="6"/>
        <v>0</v>
      </c>
      <c r="CK41" s="31">
        <f t="shared" si="45"/>
        <v>0</v>
      </c>
      <c r="CL41" s="31">
        <f t="shared" si="46"/>
        <v>0</v>
      </c>
      <c r="CM41" s="10"/>
      <c r="CN41" s="31">
        <f t="shared" si="47"/>
        <v>0</v>
      </c>
      <c r="CO41" s="32">
        <f t="shared" si="48"/>
        <v>0</v>
      </c>
      <c r="CP41" s="33" t="str">
        <f t="shared" si="55"/>
        <v>Απορίπτεται</v>
      </c>
    </row>
    <row r="42" spans="1:94" ht="24.75" customHeight="1">
      <c r="A42" s="6">
        <v>43</v>
      </c>
      <c r="B42" s="7"/>
      <c r="C42" s="17"/>
      <c r="D42" s="43" t="s">
        <v>62</v>
      </c>
      <c r="E42" s="8"/>
      <c r="F42" s="9"/>
      <c r="G42" s="10"/>
      <c r="H42" s="9"/>
      <c r="I42" s="10"/>
      <c r="J42" s="9"/>
      <c r="K42" s="9"/>
      <c r="L42" s="9"/>
      <c r="M42" s="10"/>
      <c r="N42" s="9"/>
      <c r="O42" s="11"/>
      <c r="P42" s="12"/>
      <c r="Q42" s="43"/>
      <c r="R42" s="30"/>
      <c r="S42" s="31">
        <f t="shared" si="13"/>
        <v>0</v>
      </c>
      <c r="T42" s="10"/>
      <c r="U42" s="31">
        <f t="shared" si="14"/>
        <v>0</v>
      </c>
      <c r="V42" s="10"/>
      <c r="W42" s="31">
        <f t="shared" si="1"/>
        <v>0</v>
      </c>
      <c r="X42" s="31">
        <f t="shared" si="15"/>
        <v>0</v>
      </c>
      <c r="Y42" s="31">
        <f t="shared" si="16"/>
        <v>0</v>
      </c>
      <c r="Z42" s="10"/>
      <c r="AA42" s="31">
        <f t="shared" si="17"/>
        <v>0</v>
      </c>
      <c r="AB42" s="32">
        <f t="shared" si="18"/>
        <v>0</v>
      </c>
      <c r="AC42" s="33" t="str">
        <f t="shared" si="50"/>
        <v>Απορίπτεται</v>
      </c>
      <c r="AD42" s="43" t="s">
        <v>57</v>
      </c>
      <c r="AE42" s="8"/>
      <c r="AF42" s="9"/>
      <c r="AG42" s="10"/>
      <c r="AH42" s="9"/>
      <c r="AI42" s="10"/>
      <c r="AJ42" s="9"/>
      <c r="AK42" s="9"/>
      <c r="AL42" s="9"/>
      <c r="AM42" s="10"/>
      <c r="AN42" s="9"/>
      <c r="AO42" s="11"/>
      <c r="AP42" s="12"/>
      <c r="AQ42" s="7"/>
      <c r="AR42" s="8"/>
      <c r="AS42" s="9"/>
      <c r="AT42" s="10"/>
      <c r="AU42" s="9"/>
      <c r="AV42" s="10"/>
      <c r="AW42" s="9"/>
      <c r="AX42" s="9"/>
      <c r="AY42" s="9"/>
      <c r="AZ42" s="10"/>
      <c r="BA42" s="9"/>
      <c r="BB42" s="11"/>
      <c r="BC42" s="12"/>
      <c r="BD42" s="7"/>
      <c r="BE42" s="8"/>
      <c r="BF42" s="9"/>
      <c r="BG42" s="10"/>
      <c r="BH42" s="9"/>
      <c r="BI42" s="10"/>
      <c r="BJ42" s="9"/>
      <c r="BK42" s="9"/>
      <c r="BL42" s="9"/>
      <c r="BM42" s="10"/>
      <c r="BN42" s="9"/>
      <c r="BO42" s="11"/>
      <c r="BP42" s="12"/>
      <c r="BQ42" s="7"/>
      <c r="BR42" s="8"/>
      <c r="BS42" s="9"/>
      <c r="BT42" s="10"/>
      <c r="BU42" s="9"/>
      <c r="BV42" s="10"/>
      <c r="BW42" s="9"/>
      <c r="BX42" s="9"/>
      <c r="BY42" s="9"/>
      <c r="BZ42" s="10"/>
      <c r="CA42" s="9"/>
      <c r="CB42" s="11"/>
      <c r="CC42" s="12"/>
      <c r="CD42" s="43"/>
      <c r="CE42" s="30"/>
      <c r="CF42" s="31">
        <f t="shared" si="43"/>
        <v>0</v>
      </c>
      <c r="CG42" s="10"/>
      <c r="CH42" s="31">
        <f t="shared" si="44"/>
        <v>0</v>
      </c>
      <c r="CI42" s="10"/>
      <c r="CJ42" s="31">
        <f t="shared" si="6"/>
        <v>0</v>
      </c>
      <c r="CK42" s="31">
        <f t="shared" si="45"/>
        <v>0</v>
      </c>
      <c r="CL42" s="31">
        <f t="shared" si="46"/>
        <v>0</v>
      </c>
      <c r="CM42" s="10"/>
      <c r="CN42" s="31">
        <f t="shared" si="47"/>
        <v>0</v>
      </c>
      <c r="CO42" s="32">
        <f t="shared" si="48"/>
        <v>0</v>
      </c>
      <c r="CP42" s="33" t="str">
        <f t="shared" si="55"/>
        <v>Απορίπτεται</v>
      </c>
    </row>
    <row r="43" spans="1:94" ht="24.75" customHeight="1">
      <c r="A43" s="6">
        <v>44</v>
      </c>
      <c r="B43" s="7"/>
      <c r="C43" s="17"/>
      <c r="D43" s="43" t="s">
        <v>62</v>
      </c>
      <c r="E43" s="8"/>
      <c r="F43" s="9"/>
      <c r="G43" s="10"/>
      <c r="H43" s="9"/>
      <c r="I43" s="10"/>
      <c r="J43" s="9"/>
      <c r="K43" s="9"/>
      <c r="L43" s="9"/>
      <c r="M43" s="10"/>
      <c r="N43" s="9"/>
      <c r="O43" s="11"/>
      <c r="P43" s="12"/>
      <c r="Q43" s="7"/>
      <c r="R43" s="8"/>
      <c r="S43" s="9"/>
      <c r="T43" s="10"/>
      <c r="U43" s="9"/>
      <c r="V43" s="10"/>
      <c r="W43" s="9"/>
      <c r="X43" s="9"/>
      <c r="Y43" s="9"/>
      <c r="Z43" s="10"/>
      <c r="AA43" s="9"/>
      <c r="AB43" s="11"/>
      <c r="AC43" s="12"/>
      <c r="AD43" s="43" t="s">
        <v>57</v>
      </c>
      <c r="AE43" s="8"/>
      <c r="AF43" s="9"/>
      <c r="AG43" s="10"/>
      <c r="AH43" s="9"/>
      <c r="AI43" s="10"/>
      <c r="AJ43" s="9"/>
      <c r="AK43" s="9"/>
      <c r="AL43" s="9"/>
      <c r="AM43" s="10"/>
      <c r="AN43" s="9"/>
      <c r="AO43" s="11"/>
      <c r="AP43" s="12"/>
      <c r="AQ43" s="7"/>
      <c r="AR43" s="8"/>
      <c r="AS43" s="9"/>
      <c r="AT43" s="10"/>
      <c r="AU43" s="9"/>
      <c r="AV43" s="10"/>
      <c r="AW43" s="9"/>
      <c r="AX43" s="9"/>
      <c r="AY43" s="9"/>
      <c r="AZ43" s="10"/>
      <c r="BA43" s="9"/>
      <c r="BB43" s="11"/>
      <c r="BC43" s="12"/>
      <c r="BD43" s="7"/>
      <c r="BE43" s="8"/>
      <c r="BF43" s="9"/>
      <c r="BG43" s="10"/>
      <c r="BH43" s="9"/>
      <c r="BI43" s="10"/>
      <c r="BJ43" s="9"/>
      <c r="BK43" s="9"/>
      <c r="BL43" s="9"/>
      <c r="BM43" s="10"/>
      <c r="BN43" s="9"/>
      <c r="BO43" s="11"/>
      <c r="BP43" s="12"/>
      <c r="BQ43" s="7"/>
      <c r="BR43" s="8"/>
      <c r="BS43" s="9"/>
      <c r="BT43" s="10"/>
      <c r="BU43" s="9"/>
      <c r="BV43" s="10"/>
      <c r="BW43" s="9"/>
      <c r="BX43" s="9"/>
      <c r="BY43" s="9"/>
      <c r="BZ43" s="10"/>
      <c r="CA43" s="9"/>
      <c r="CB43" s="11"/>
      <c r="CC43" s="12"/>
      <c r="CD43" s="7"/>
      <c r="CE43" s="8"/>
      <c r="CF43" s="9"/>
      <c r="CG43" s="10"/>
      <c r="CH43" s="9"/>
      <c r="CI43" s="10"/>
      <c r="CJ43" s="9"/>
      <c r="CK43" s="9"/>
      <c r="CL43" s="9"/>
      <c r="CM43" s="10"/>
      <c r="CN43" s="9"/>
      <c r="CO43" s="11"/>
      <c r="CP43" s="12"/>
    </row>
    <row r="44" spans="1:94" ht="23.25" customHeight="1">
      <c r="A44" s="6">
        <v>45</v>
      </c>
      <c r="B44" s="7"/>
      <c r="C44" s="17"/>
      <c r="D44" s="7"/>
      <c r="E44" s="8"/>
      <c r="F44" s="9"/>
      <c r="G44" s="10"/>
      <c r="H44" s="9"/>
      <c r="I44" s="10"/>
      <c r="J44" s="9"/>
      <c r="K44" s="9"/>
      <c r="L44" s="9"/>
      <c r="M44" s="10"/>
      <c r="N44" s="9"/>
      <c r="O44" s="11"/>
      <c r="P44" s="12"/>
      <c r="Q44" s="7"/>
      <c r="R44" s="8"/>
      <c r="S44" s="9"/>
      <c r="T44" s="10"/>
      <c r="U44" s="9"/>
      <c r="V44" s="10"/>
      <c r="W44" s="9"/>
      <c r="X44" s="9"/>
      <c r="Y44" s="9"/>
      <c r="Z44" s="10"/>
      <c r="AA44" s="9"/>
      <c r="AB44" s="11"/>
      <c r="AC44" s="12"/>
      <c r="AD44" s="7"/>
      <c r="AE44" s="8"/>
      <c r="AF44" s="9"/>
      <c r="AG44" s="10"/>
      <c r="AH44" s="9"/>
      <c r="AI44" s="10"/>
      <c r="AJ44" s="9"/>
      <c r="AK44" s="9"/>
      <c r="AL44" s="9"/>
      <c r="AM44" s="10"/>
      <c r="AN44" s="9"/>
      <c r="AO44" s="11"/>
      <c r="AP44" s="12"/>
      <c r="AQ44" s="7"/>
      <c r="AR44" s="8"/>
      <c r="AS44" s="9"/>
      <c r="AT44" s="10"/>
      <c r="AU44" s="9"/>
      <c r="AV44" s="10"/>
      <c r="AW44" s="9"/>
      <c r="AX44" s="9"/>
      <c r="AY44" s="9"/>
      <c r="AZ44" s="10"/>
      <c r="BA44" s="9"/>
      <c r="BB44" s="11"/>
      <c r="BC44" s="12"/>
      <c r="BD44" s="7"/>
      <c r="BE44" s="8"/>
      <c r="BF44" s="9"/>
      <c r="BG44" s="10"/>
      <c r="BH44" s="9"/>
      <c r="BI44" s="10"/>
      <c r="BJ44" s="9"/>
      <c r="BK44" s="9"/>
      <c r="BL44" s="9"/>
      <c r="BM44" s="10"/>
      <c r="BN44" s="9"/>
      <c r="BO44" s="11"/>
      <c r="BP44" s="12"/>
      <c r="BQ44" s="7"/>
      <c r="BR44" s="8"/>
      <c r="BS44" s="9"/>
      <c r="BT44" s="10"/>
      <c r="BU44" s="9"/>
      <c r="BV44" s="10"/>
      <c r="BW44" s="9"/>
      <c r="BX44" s="9"/>
      <c r="BY44" s="9"/>
      <c r="BZ44" s="10"/>
      <c r="CA44" s="9"/>
      <c r="CB44" s="11"/>
      <c r="CC44" s="12"/>
      <c r="CD44" s="7"/>
      <c r="CE44" s="8"/>
      <c r="CF44" s="9"/>
      <c r="CG44" s="10"/>
      <c r="CH44" s="9"/>
      <c r="CI44" s="10"/>
      <c r="CJ44" s="9"/>
      <c r="CK44" s="9"/>
      <c r="CL44" s="9"/>
      <c r="CM44" s="10"/>
      <c r="CN44" s="9"/>
      <c r="CO44" s="11"/>
      <c r="CP44" s="12"/>
    </row>
    <row r="45" spans="1:94" ht="15.6">
      <c r="A45" s="23">
        <v>46</v>
      </c>
      <c r="B45" s="7"/>
      <c r="C45" s="22"/>
      <c r="D45" s="7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7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12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4"/>
      <c r="BK45" s="21"/>
      <c r="BL45" s="21"/>
      <c r="BM45" s="21"/>
      <c r="BN45" s="21"/>
      <c r="BO45" s="21"/>
      <c r="BP45" s="21"/>
      <c r="BQ45" s="7"/>
      <c r="BR45" s="8"/>
      <c r="BS45" s="18"/>
      <c r="BT45" s="10"/>
      <c r="BU45" s="18"/>
      <c r="BV45" s="10"/>
      <c r="BW45" s="18"/>
      <c r="BX45" s="18"/>
      <c r="BY45" s="18"/>
      <c r="BZ45" s="10"/>
      <c r="CA45" s="18"/>
      <c r="CB45" s="19"/>
      <c r="CC45" s="20"/>
    </row>
    <row r="46" spans="1:94" ht="15.6">
      <c r="A46" s="23">
        <v>47</v>
      </c>
      <c r="B46" s="7"/>
      <c r="C46" s="22"/>
      <c r="D46" s="7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7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12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4"/>
      <c r="BK46" s="21"/>
      <c r="BL46" s="21"/>
      <c r="BM46" s="21"/>
      <c r="BN46" s="21"/>
      <c r="BO46" s="21"/>
      <c r="BP46" s="21"/>
      <c r="BQ46" s="7"/>
      <c r="BR46" s="21"/>
      <c r="BS46" s="21"/>
      <c r="BT46" s="21"/>
      <c r="BU46" s="21"/>
      <c r="BV46" s="21"/>
      <c r="BW46" s="21"/>
      <c r="BX46" s="21"/>
      <c r="BY46" s="21"/>
      <c r="BZ46" s="10"/>
      <c r="CA46" s="18"/>
      <c r="CB46" s="21"/>
      <c r="CC46" s="21"/>
    </row>
    <row r="47" spans="1:94" ht="15.6">
      <c r="A47" s="23">
        <v>48</v>
      </c>
      <c r="B47" s="7"/>
      <c r="C47" s="22"/>
      <c r="D47" s="7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7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12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4"/>
      <c r="BK47" s="21"/>
      <c r="BL47" s="21"/>
      <c r="BM47" s="21"/>
      <c r="BN47" s="21"/>
      <c r="BO47" s="21"/>
      <c r="BP47" s="21"/>
      <c r="BQ47" s="7"/>
      <c r="BR47" s="21"/>
      <c r="BS47" s="21"/>
      <c r="BT47" s="21"/>
      <c r="BU47" s="21"/>
      <c r="BV47" s="21"/>
      <c r="BW47" s="21"/>
      <c r="BX47" s="21"/>
      <c r="BY47" s="21"/>
      <c r="BZ47" s="10"/>
      <c r="CA47" s="18"/>
      <c r="CB47" s="21"/>
      <c r="CC47" s="21"/>
    </row>
    <row r="48" spans="1:94" ht="21" customHeight="1">
      <c r="A48" s="23">
        <v>48</v>
      </c>
      <c r="B48" s="29"/>
      <c r="C48" s="17"/>
      <c r="D48" s="7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7"/>
      <c r="R48" s="8"/>
      <c r="S48" s="9"/>
      <c r="T48" s="10"/>
      <c r="U48" s="9"/>
      <c r="V48" s="10"/>
      <c r="W48" s="9"/>
      <c r="X48" s="9"/>
      <c r="Y48" s="9"/>
      <c r="Z48" s="10"/>
      <c r="AA48" s="9"/>
      <c r="AB48" s="11"/>
      <c r="AC48" s="12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</row>
    <row r="49" spans="1:29" ht="20.25" customHeight="1">
      <c r="A49" s="23">
        <v>48</v>
      </c>
      <c r="B49" s="29"/>
      <c r="C49" s="17"/>
      <c r="D49" s="7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7"/>
      <c r="R49" s="25"/>
      <c r="S49" s="26"/>
      <c r="T49" s="27"/>
      <c r="U49" s="26"/>
      <c r="V49" s="27"/>
      <c r="W49" s="26"/>
      <c r="X49" s="26"/>
      <c r="Y49" s="26"/>
      <c r="Z49" s="27"/>
      <c r="AA49" s="26"/>
      <c r="AB49" s="28"/>
      <c r="AC49" s="12"/>
    </row>
  </sheetData>
  <mergeCells count="35">
    <mergeCell ref="CE1:CF1"/>
    <mergeCell ref="CG1:CH1"/>
    <mergeCell ref="CI1:CJ1"/>
    <mergeCell ref="CK1:CL1"/>
    <mergeCell ref="CM1:CN1"/>
    <mergeCell ref="BR1:BS1"/>
    <mergeCell ref="BT1:BU1"/>
    <mergeCell ref="BV1:BW1"/>
    <mergeCell ref="BX1:BY1"/>
    <mergeCell ref="BZ1:CA1"/>
    <mergeCell ref="BE1:BF1"/>
    <mergeCell ref="BG1:BH1"/>
    <mergeCell ref="BI1:BJ1"/>
    <mergeCell ref="BK1:BL1"/>
    <mergeCell ref="BM1:BN1"/>
    <mergeCell ref="AE1:AF1"/>
    <mergeCell ref="AG1:AH1"/>
    <mergeCell ref="AI1:AJ1"/>
    <mergeCell ref="AK1:AL1"/>
    <mergeCell ref="AM1:AN1"/>
    <mergeCell ref="E1:F1"/>
    <mergeCell ref="G1:H1"/>
    <mergeCell ref="I1:J1"/>
    <mergeCell ref="K1:L1"/>
    <mergeCell ref="M1:N1"/>
    <mergeCell ref="R1:S1"/>
    <mergeCell ref="T1:U1"/>
    <mergeCell ref="V1:W1"/>
    <mergeCell ref="X1:Y1"/>
    <mergeCell ref="Z1:AA1"/>
    <mergeCell ref="AR1:AS1"/>
    <mergeCell ref="AT1:AU1"/>
    <mergeCell ref="AV1:AW1"/>
    <mergeCell ref="AX1:AY1"/>
    <mergeCell ref="AZ1:BA1"/>
  </mergeCells>
  <conditionalFormatting sqref="F2:F40 H2:H40 J2:L40 S2:S42 AA2:AB42 U2:U42 W2:Y42 AF2:AF31 AN2:AO31 AH2:AH31 AJ2:AL31 AS2:AS40 BA2:BB40 AU2:AU40 AW2:AY40 BF2:BF37 BN2:BO37 BH2:BH37 BJ2:BL37 BS2:BS39 CA2:CB39 BU2:BU39 BW2:BY39 CF2:CF42 CN2:CO42 CH2:CH42 CJ2:CL42 N2:O40">
    <cfRule type="cellIs" dxfId="2" priority="7" operator="equal">
      <formula>0</formula>
    </cfRule>
  </conditionalFormatting>
  <pageMargins left="0.70866141732283472" right="0.70866141732283472" top="0.98425196850393704" bottom="0.98425196850393704" header="0.31496062992125984" footer="0.31496062992125984"/>
  <pageSetup paperSize="9" orientation="landscape" r:id="rId1"/>
  <headerFooter>
    <oddHeader xml:space="preserve">&amp;LΣχολή: The Limassol College
Ακαδημαϊκό Έτος: 2011-2012&amp;CΚΑΤΑΣΤΑΣΗ ΒΑΘΜΟΛΟΓΙΑΣ
A' ΕΤΟΣ (ΑΙΣΘΗΤΙΚΗ 2 ΕΤΗ)
Έδρα / Παράρτημα: Λεμεσός
 &amp;R(Y.Π.Π Τριτ. Εκπ. Αρ. 31)
Εξάμηνο: A΄ </oddHeader>
    <oddFooter>&amp;LΚαθηγητής: 
Yπογραφή:&amp;CΥπεύθυνος Κλάδου: Λεωνίδου Έλενα
   Υπογραφή:&amp;RΗμερομηνία υποβολής
στην Ακαδημαίκή Επιτροπή:
20/02/2012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"/>
  <sheetViews>
    <sheetView showGridLines="0" showRowColHeaders="0" tabSelected="1" zoomScaleNormal="100" workbookViewId="0">
      <selection activeCell="L5" sqref="L5:M5"/>
    </sheetView>
  </sheetViews>
  <sheetFormatPr defaultRowHeight="14.4"/>
  <cols>
    <col min="1" max="1" width="8.88671875" customWidth="1"/>
    <col min="2" max="2" width="3.6640625" customWidth="1"/>
    <col min="3" max="3" width="7.88671875" customWidth="1"/>
    <col min="6" max="6" width="17.21875" customWidth="1"/>
    <col min="9" max="9" width="8.21875" customWidth="1"/>
    <col min="10" max="11" width="8.88671875" customWidth="1"/>
    <col min="12" max="12" width="7.5546875" customWidth="1"/>
    <col min="13" max="13" width="12.109375" customWidth="1"/>
    <col min="14" max="14" width="4.77734375" customWidth="1"/>
  </cols>
  <sheetData>
    <row r="1" spans="1:15">
      <c r="O1" s="34" t="s">
        <v>11</v>
      </c>
    </row>
    <row r="2" spans="1:15">
      <c r="O2" s="34" t="s">
        <v>12</v>
      </c>
    </row>
    <row r="4" spans="1:15" ht="15" thickBo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t="s">
        <v>13</v>
      </c>
      <c r="M4" s="36"/>
      <c r="N4" s="36"/>
    </row>
    <row r="5" spans="1:15" ht="18.600000000000001" thickBot="1">
      <c r="E5" s="37" t="s">
        <v>14</v>
      </c>
      <c r="L5" s="61">
        <v>1021</v>
      </c>
      <c r="M5" s="62"/>
      <c r="N5" s="39"/>
    </row>
    <row r="6" spans="1:15" ht="15.6">
      <c r="E6" s="38"/>
      <c r="O6" s="34" t="s">
        <v>15</v>
      </c>
    </row>
    <row r="7" spans="1:15" ht="15.6">
      <c r="C7" s="63" t="s">
        <v>16</v>
      </c>
      <c r="D7" s="63"/>
      <c r="E7" s="63"/>
      <c r="F7" s="63"/>
      <c r="G7" s="64" t="s">
        <v>17</v>
      </c>
      <c r="H7" s="65"/>
      <c r="I7" s="66"/>
      <c r="J7" s="64" t="s">
        <v>22</v>
      </c>
      <c r="K7" s="65"/>
      <c r="L7" s="66"/>
      <c r="O7" s="34" t="s">
        <v>18</v>
      </c>
    </row>
    <row r="8" spans="1:15" ht="15.6">
      <c r="C8" s="60" t="str">
        <f>VLOOKUP($L$5,PPP,3,FALSE)</f>
        <v>ΑΓΓΛΙΚΑ ΙV</v>
      </c>
      <c r="D8" s="60"/>
      <c r="E8" s="60"/>
      <c r="F8" s="60"/>
      <c r="G8" s="57">
        <f>VLOOKUP($L$5,PPP,14,FALSE)</f>
        <v>0</v>
      </c>
      <c r="H8" s="58"/>
      <c r="I8" s="59"/>
      <c r="J8" s="67">
        <f t="shared" ref="J8:J14" si="0">IF(G8&gt;50,VLOOKUP(C8,MATH,2,FALSE),0)</f>
        <v>0</v>
      </c>
      <c r="K8" s="68"/>
      <c r="L8" s="69"/>
    </row>
    <row r="9" spans="1:15" ht="15.6">
      <c r="C9" s="60" t="str">
        <f>VLOOKUP($L$5,PPP,16,FALSE)</f>
        <v>ΑΝΟΣΟΛΟΓΙΑ</v>
      </c>
      <c r="D9" s="60"/>
      <c r="E9" s="60"/>
      <c r="F9" s="60"/>
      <c r="G9" s="57">
        <f>VLOOKUP($L$5,PPP,27,FALSE)</f>
        <v>66.400000000000006</v>
      </c>
      <c r="H9" s="58"/>
      <c r="I9" s="59"/>
      <c r="J9" s="67">
        <f>IF(G9&gt;50,VLOOKUP(C9,MM,2,FALSE),0)</f>
        <v>5</v>
      </c>
      <c r="K9" s="68"/>
      <c r="L9" s="69"/>
      <c r="O9" s="34" t="s">
        <v>19</v>
      </c>
    </row>
    <row r="10" spans="1:15" ht="15.6">
      <c r="C10" s="60" t="str">
        <f>VLOOKUP($L$5,PP,29,FALSE)</f>
        <v>ΔΙΑΤΡΟΦΗ ΚΑΙ ΜΕΤΑΒΟΛΙΣΜΟΣ ΙΙ</v>
      </c>
      <c r="D10" s="60"/>
      <c r="E10" s="60"/>
      <c r="F10" s="60"/>
      <c r="G10" s="57">
        <f>VLOOKUP($L$5,PP,40,FALSE)</f>
        <v>0</v>
      </c>
      <c r="H10" s="58"/>
      <c r="I10" s="59"/>
      <c r="J10" s="67">
        <f t="shared" si="0"/>
        <v>0</v>
      </c>
      <c r="K10" s="68"/>
      <c r="L10" s="69"/>
      <c r="O10" s="34" t="s">
        <v>20</v>
      </c>
    </row>
    <row r="11" spans="1:15" ht="15.6">
      <c r="C11" s="60" t="str">
        <f>VLOOKUP($L$5,PP,42,FALSE)</f>
        <v>ΙΣΟΖΥΓΙΟ ΕΝΕΡΓΕΙΑΣ ΚΑΙ ΕΛΕΓΧΟΣ ΒΑΡΟΥΣ</v>
      </c>
      <c r="D11" s="60"/>
      <c r="E11" s="60"/>
      <c r="F11" s="60"/>
      <c r="G11" s="57">
        <f>VLOOKUP($L$5,PP,53,FALSE)</f>
        <v>70.400000000000006</v>
      </c>
      <c r="H11" s="58"/>
      <c r="I11" s="59"/>
      <c r="J11" s="67">
        <f t="shared" si="0"/>
        <v>4</v>
      </c>
      <c r="K11" s="68"/>
      <c r="L11" s="69"/>
    </row>
    <row r="12" spans="1:15" ht="15.6">
      <c r="C12" s="60" t="str">
        <f>VLOOKUP($L$5,PP,55,FALSE)</f>
        <v>ΠΑΘΟΛΟΓΙΑ</v>
      </c>
      <c r="D12" s="60"/>
      <c r="E12" s="60"/>
      <c r="F12" s="60"/>
      <c r="G12" s="57">
        <f>VLOOKUP($L$5,PP,66,FALSE)</f>
        <v>0</v>
      </c>
      <c r="H12" s="58"/>
      <c r="I12" s="59"/>
      <c r="J12" s="67">
        <f t="shared" si="0"/>
        <v>0</v>
      </c>
      <c r="K12" s="68"/>
      <c r="L12" s="69"/>
    </row>
    <row r="13" spans="1:15" ht="30" customHeight="1">
      <c r="C13" s="54" t="str">
        <f>VLOOKUP($L$5,PP,68,FALSE)</f>
        <v>ΣΧΕΔΙΑΣΜΟΣ ΔΙΑΙΤΟΛΟΓΙΟΥ ΓΙΑ ΦΥΣΙΟΛΟΓΙΚΕΣ ΚΑΤΑΣΤΑΣΕΙΣ</v>
      </c>
      <c r="D13" s="55"/>
      <c r="E13" s="55"/>
      <c r="F13" s="56"/>
      <c r="G13" s="57">
        <f>VLOOKUP($L$5,PP,79,FALSE)</f>
        <v>66.8</v>
      </c>
      <c r="H13" s="58"/>
      <c r="I13" s="59"/>
      <c r="J13" s="67">
        <f t="shared" si="0"/>
        <v>6</v>
      </c>
      <c r="K13" s="68"/>
      <c r="L13" s="69"/>
    </row>
    <row r="14" spans="1:15" ht="15.6">
      <c r="C14" s="60" t="str">
        <f>VLOOKUP($L$5,PP,81,FALSE)</f>
        <v>ΥΓΙΕΙΝΗ ΤΡΟΦΙΜΩΝ</v>
      </c>
      <c r="D14" s="60"/>
      <c r="E14" s="60"/>
      <c r="F14" s="60"/>
      <c r="G14" s="57">
        <f>VLOOKUP($L$5,PP,92,FALSE)</f>
        <v>0</v>
      </c>
      <c r="H14" s="58"/>
      <c r="I14" s="59"/>
      <c r="J14" s="67">
        <f t="shared" si="0"/>
        <v>0</v>
      </c>
      <c r="K14" s="68"/>
      <c r="L14" s="69"/>
    </row>
    <row r="15" spans="1:15" ht="15" thickBot="1">
      <c r="K15" s="40"/>
    </row>
    <row r="16" spans="1:15" ht="15" thickBot="1">
      <c r="G16" s="51">
        <f>AVERAGEIF(G8:I14,"&lt;&gt;0")</f>
        <v>67.866666666666674</v>
      </c>
      <c r="H16" s="52"/>
      <c r="I16" s="53"/>
      <c r="J16" s="47">
        <f>SUM(J8:L14)</f>
        <v>15</v>
      </c>
      <c r="K16" s="48"/>
      <c r="L16" s="49"/>
    </row>
    <row r="17" spans="7:12">
      <c r="G17" s="50" t="s">
        <v>21</v>
      </c>
      <c r="H17" s="50"/>
      <c r="I17" s="50"/>
      <c r="J17" s="50" t="s">
        <v>23</v>
      </c>
      <c r="K17" s="50"/>
      <c r="L17" s="50"/>
    </row>
  </sheetData>
  <sheetProtection password="CA9C" sheet="1" objects="1" scenarios="1" selectLockedCells="1"/>
  <mergeCells count="29">
    <mergeCell ref="C9:F9"/>
    <mergeCell ref="G9:I9"/>
    <mergeCell ref="J7:L7"/>
    <mergeCell ref="J8:L8"/>
    <mergeCell ref="J9:L9"/>
    <mergeCell ref="J10:L10"/>
    <mergeCell ref="J11:L11"/>
    <mergeCell ref="J12:L12"/>
    <mergeCell ref="J13:L13"/>
    <mergeCell ref="J14:L14"/>
    <mergeCell ref="C10:F10"/>
    <mergeCell ref="G10:I10"/>
    <mergeCell ref="C11:F11"/>
    <mergeCell ref="G11:I11"/>
    <mergeCell ref="C12:F12"/>
    <mergeCell ref="G12:I12"/>
    <mergeCell ref="L5:M5"/>
    <mergeCell ref="C7:F7"/>
    <mergeCell ref="G7:I7"/>
    <mergeCell ref="C8:F8"/>
    <mergeCell ref="G8:I8"/>
    <mergeCell ref="J16:L16"/>
    <mergeCell ref="G17:I17"/>
    <mergeCell ref="J17:L17"/>
    <mergeCell ref="G16:I16"/>
    <mergeCell ref="C13:F13"/>
    <mergeCell ref="G13:I13"/>
    <mergeCell ref="C14:F14"/>
    <mergeCell ref="G14:I14"/>
  </mergeCells>
  <conditionalFormatting sqref="G8:I14">
    <cfRule type="cellIs" dxfId="1" priority="3" operator="between">
      <formula>1</formula>
      <formula>50</formula>
    </cfRule>
    <cfRule type="cellIs" dxfId="0" priority="4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A13" sqref="A13"/>
    </sheetView>
  </sheetViews>
  <sheetFormatPr defaultRowHeight="14.4"/>
  <cols>
    <col min="1" max="1" width="51.109375" bestFit="1" customWidth="1"/>
  </cols>
  <sheetData>
    <row r="1" spans="1:4">
      <c r="A1" t="s">
        <v>62</v>
      </c>
      <c r="B1" s="41">
        <v>3</v>
      </c>
      <c r="C1" s="41"/>
      <c r="D1" s="41"/>
    </row>
    <row r="2" spans="1:4">
      <c r="A2" t="s">
        <v>52</v>
      </c>
      <c r="B2" s="41">
        <v>5</v>
      </c>
      <c r="C2" s="41"/>
      <c r="D2" s="41"/>
    </row>
    <row r="3" spans="1:4">
      <c r="A3" t="s">
        <v>57</v>
      </c>
      <c r="B3" s="41">
        <v>4</v>
      </c>
      <c r="C3" s="41"/>
      <c r="D3" s="41"/>
    </row>
    <row r="4" spans="1:4">
      <c r="A4" t="s">
        <v>58</v>
      </c>
      <c r="B4" s="41">
        <v>4</v>
      </c>
      <c r="C4" s="41"/>
      <c r="D4" s="41"/>
    </row>
    <row r="5" spans="1:4">
      <c r="A5" t="s">
        <v>59</v>
      </c>
      <c r="B5" s="41">
        <v>4</v>
      </c>
      <c r="C5" s="41"/>
      <c r="D5" s="41"/>
    </row>
    <row r="6" spans="1:4">
      <c r="A6" t="s">
        <v>60</v>
      </c>
      <c r="B6" s="41">
        <v>6</v>
      </c>
      <c r="C6" s="41"/>
      <c r="D6" s="41"/>
    </row>
    <row r="7" spans="1:4">
      <c r="A7" t="s">
        <v>61</v>
      </c>
      <c r="B7" s="41">
        <v>4</v>
      </c>
      <c r="C7" s="41"/>
      <c r="D7" s="41"/>
    </row>
    <row r="8" spans="1:4">
      <c r="B8" s="41"/>
      <c r="C8" s="41"/>
      <c r="D8" s="41"/>
    </row>
    <row r="9" spans="1:4">
      <c r="B9" s="41"/>
      <c r="C9" s="41"/>
      <c r="D9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aa</vt:lpstr>
      <vt:lpstr>AAAA</vt:lpstr>
      <vt:lpstr>AISTH2</vt:lpstr>
      <vt:lpstr>MATH</vt:lpstr>
      <vt:lpstr>MM</vt:lpstr>
      <vt:lpstr>PP</vt:lpstr>
      <vt:lpstr>PPP</vt:lpstr>
      <vt:lpstr>Sheet1!Print_Titles</vt:lpstr>
      <vt:lpstr>TT</vt:lpstr>
      <vt:lpstr>WWW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Harris</cp:lastModifiedBy>
  <cp:lastPrinted>2015-02-10T17:25:12Z</cp:lastPrinted>
  <dcterms:created xsi:type="dcterms:W3CDTF">2011-06-01T14:00:52Z</dcterms:created>
  <dcterms:modified xsi:type="dcterms:W3CDTF">2015-06-08T18:52:18Z</dcterms:modified>
</cp:coreProperties>
</file>