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w folder\ΕΞΑΜΗΝΙΕΣ ΒΑΘΜΟΛΟΓΙΕΣ\ΑΙΣΘΗΤΙΚΗ 4 ΕΤΗ 2018-2022\"/>
    </mc:Choice>
  </mc:AlternateContent>
  <workbookProtection workbookAlgorithmName="SHA-512" workbookHashValue="hpg/e1V6SEoI5L2EMNMGPdrmD3mC9/rzTzBMPJpymC2RPiwZqWR4bSipUJjTz1dcJnOFAr252bJ6eZUenS5xGg==" workbookSaltValue="lg6mupy8uRIVP8wIw2JUOg==" workbookSpinCount="100000" lockStructure="1"/>
  <bookViews>
    <workbookView xWindow="120" yWindow="60" windowWidth="15480" windowHeight="8445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aa">Sheet1!$B$2:$AZ$8</definedName>
    <definedName name="AAAA">Sheet1!$A$2:$AZ$8</definedName>
    <definedName name="AISTH2">Sheet1!$B$2:$AZ$9</definedName>
    <definedName name="CC">Sheet3!$A$1:$B$6</definedName>
    <definedName name="KKK">Sheet1!$B$2:$BK$38</definedName>
    <definedName name="MATH">Sheet3!$A$1:$B$9</definedName>
    <definedName name="_xlnm.Print_Titles" localSheetId="0">Sheet1!$A:$C,Sheet1!$1:$1</definedName>
    <definedName name="TT">Sheet1!$B$2:$AZ$14</definedName>
    <definedName name="WWW">Sheet1!$B$2:$AZ$19</definedName>
    <definedName name="ΒΒΒ">Sheet1!$B$2:$AZ$40</definedName>
  </definedNames>
  <calcPr calcId="152511"/>
</workbook>
</file>

<file path=xl/calcChain.xml><?xml version="1.0" encoding="utf-8"?>
<calcChain xmlns="http://schemas.openxmlformats.org/spreadsheetml/2006/main">
  <c r="G12" i="2" l="1"/>
  <c r="G11" i="2"/>
  <c r="G10" i="2"/>
  <c r="G9" i="2"/>
  <c r="G8" i="2"/>
  <c r="G13" i="2"/>
  <c r="C8" i="2"/>
  <c r="C13" i="2"/>
  <c r="J8" i="2" l="1"/>
  <c r="C11" i="2" l="1"/>
  <c r="AB19" i="1"/>
  <c r="Z19" i="1"/>
  <c r="AC19" i="1" s="1"/>
  <c r="AD19" i="1" s="1"/>
  <c r="X19" i="1"/>
  <c r="AB18" i="1"/>
  <c r="AC18" i="1" s="1"/>
  <c r="AD18" i="1" s="1"/>
  <c r="Z18" i="1"/>
  <c r="X18" i="1"/>
  <c r="AB17" i="1"/>
  <c r="Z17" i="1"/>
  <c r="AC17" i="1" s="1"/>
  <c r="AD17" i="1" s="1"/>
  <c r="X17" i="1"/>
  <c r="AB16" i="1"/>
  <c r="Z16" i="1"/>
  <c r="AC16" i="1" s="1"/>
  <c r="X16" i="1"/>
  <c r="AB15" i="1"/>
  <c r="AC15" i="1" s="1"/>
  <c r="AD15" i="1" s="1"/>
  <c r="Z15" i="1"/>
  <c r="X15" i="1"/>
  <c r="AB14" i="1"/>
  <c r="Z14" i="1"/>
  <c r="AC14" i="1" s="1"/>
  <c r="AD14" i="1" s="1"/>
  <c r="X14" i="1"/>
  <c r="AB13" i="1"/>
  <c r="AC13" i="1" s="1"/>
  <c r="AD13" i="1" s="1"/>
  <c r="Z13" i="1"/>
  <c r="X13" i="1"/>
  <c r="AB12" i="1"/>
  <c r="Z12" i="1"/>
  <c r="AC12" i="1" s="1"/>
  <c r="AD12" i="1" s="1"/>
  <c r="X12" i="1"/>
  <c r="AB11" i="1"/>
  <c r="AC11" i="1" s="1"/>
  <c r="AD11" i="1" s="1"/>
  <c r="Z11" i="1"/>
  <c r="X11" i="1"/>
  <c r="AB10" i="1"/>
  <c r="Z10" i="1"/>
  <c r="AC10" i="1" s="1"/>
  <c r="AD10" i="1" s="1"/>
  <c r="X10" i="1"/>
  <c r="AB9" i="1"/>
  <c r="AC9" i="1" s="1"/>
  <c r="AD9" i="1" s="1"/>
  <c r="Z9" i="1"/>
  <c r="X9" i="1"/>
  <c r="AB8" i="1"/>
  <c r="Z8" i="1"/>
  <c r="AC8" i="1" s="1"/>
  <c r="AD8" i="1" s="1"/>
  <c r="X8" i="1"/>
  <c r="AB7" i="1"/>
  <c r="AC7" i="1" s="1"/>
  <c r="AD7" i="1" s="1"/>
  <c r="Z7" i="1"/>
  <c r="X7" i="1"/>
  <c r="AB6" i="1"/>
  <c r="Z6" i="1"/>
  <c r="AC6" i="1" s="1"/>
  <c r="AD6" i="1" s="1"/>
  <c r="X6" i="1"/>
  <c r="AB5" i="1"/>
  <c r="AC5" i="1" s="1"/>
  <c r="AD5" i="1" s="1"/>
  <c r="Z5" i="1"/>
  <c r="X5" i="1"/>
  <c r="AB4" i="1"/>
  <c r="Z4" i="1"/>
  <c r="AC4" i="1" s="1"/>
  <c r="AD4" i="1" s="1"/>
  <c r="X4" i="1"/>
  <c r="AB3" i="1"/>
  <c r="AC3" i="1" s="1"/>
  <c r="AD3" i="1" s="1"/>
  <c r="Z3" i="1"/>
  <c r="X3" i="1"/>
  <c r="AB2" i="1"/>
  <c r="Z2" i="1"/>
  <c r="AC2" i="1" s="1"/>
  <c r="AD2" i="1" s="1"/>
  <c r="X2" i="1"/>
  <c r="S17" i="1" l="1"/>
  <c r="Q17" i="1"/>
  <c r="T17" i="1" s="1"/>
  <c r="U17" i="1" s="1"/>
  <c r="O17" i="1"/>
  <c r="S19" i="1"/>
  <c r="Q19" i="1"/>
  <c r="T19" i="1" s="1"/>
  <c r="U19" i="1" s="1"/>
  <c r="O19" i="1"/>
  <c r="S18" i="1"/>
  <c r="T18" i="1" s="1"/>
  <c r="U18" i="1" s="1"/>
  <c r="Q18" i="1"/>
  <c r="O18" i="1"/>
  <c r="S15" i="1"/>
  <c r="Q15" i="1"/>
  <c r="T15" i="1" s="1"/>
  <c r="U15" i="1" s="1"/>
  <c r="O15" i="1"/>
  <c r="S14" i="1"/>
  <c r="T14" i="1" s="1"/>
  <c r="U14" i="1" s="1"/>
  <c r="Q14" i="1"/>
  <c r="O14" i="1"/>
  <c r="S13" i="1"/>
  <c r="Q13" i="1"/>
  <c r="T13" i="1" s="1"/>
  <c r="U13" i="1" s="1"/>
  <c r="O13" i="1"/>
  <c r="S12" i="1"/>
  <c r="T12" i="1" s="1"/>
  <c r="U12" i="1" s="1"/>
  <c r="Q12" i="1"/>
  <c r="O12" i="1"/>
  <c r="S11" i="1"/>
  <c r="Q11" i="1"/>
  <c r="T11" i="1" s="1"/>
  <c r="U11" i="1" s="1"/>
  <c r="O11" i="1"/>
  <c r="S10" i="1"/>
  <c r="T10" i="1" s="1"/>
  <c r="U10" i="1" s="1"/>
  <c r="Q10" i="1"/>
  <c r="O10" i="1"/>
  <c r="S9" i="1"/>
  <c r="Q9" i="1"/>
  <c r="T9" i="1" s="1"/>
  <c r="U9" i="1" s="1"/>
  <c r="O9" i="1"/>
  <c r="S8" i="1"/>
  <c r="T8" i="1" s="1"/>
  <c r="U8" i="1" s="1"/>
  <c r="Q8" i="1"/>
  <c r="O8" i="1"/>
  <c r="S7" i="1"/>
  <c r="O7" i="1"/>
  <c r="T7" i="1" s="1"/>
  <c r="U7" i="1" s="1"/>
  <c r="T6" i="1"/>
  <c r="U6" i="1" s="1"/>
  <c r="O6" i="1"/>
  <c r="S5" i="1"/>
  <c r="T5" i="1" s="1"/>
  <c r="U5" i="1" s="1"/>
  <c r="Q5" i="1"/>
  <c r="O5" i="1"/>
  <c r="S4" i="1"/>
  <c r="Q4" i="1"/>
  <c r="T4" i="1" s="1"/>
  <c r="U4" i="1" s="1"/>
  <c r="O4" i="1"/>
  <c r="S3" i="1"/>
  <c r="T3" i="1" s="1"/>
  <c r="U3" i="1" s="1"/>
  <c r="Q3" i="1"/>
  <c r="O3" i="1"/>
  <c r="S2" i="1"/>
  <c r="Q2" i="1"/>
  <c r="T2" i="1" s="1"/>
  <c r="U2" i="1" s="1"/>
  <c r="O2" i="1"/>
  <c r="J22" i="1" l="1"/>
  <c r="H22" i="1"/>
  <c r="K22" i="1" s="1"/>
  <c r="L22" i="1" s="1"/>
  <c r="F22" i="1"/>
  <c r="J21" i="1"/>
  <c r="K21" i="1" s="1"/>
  <c r="L21" i="1" s="1"/>
  <c r="H21" i="1"/>
  <c r="F21" i="1"/>
  <c r="J20" i="1"/>
  <c r="H20" i="1"/>
  <c r="K20" i="1" s="1"/>
  <c r="L20" i="1" s="1"/>
  <c r="F20" i="1"/>
  <c r="J19" i="1"/>
  <c r="K19" i="1" s="1"/>
  <c r="L19" i="1" s="1"/>
  <c r="H19" i="1"/>
  <c r="F19" i="1"/>
  <c r="J18" i="1"/>
  <c r="H18" i="1"/>
  <c r="K18" i="1" s="1"/>
  <c r="L18" i="1" s="1"/>
  <c r="F18" i="1"/>
  <c r="J17" i="1"/>
  <c r="K17" i="1" s="1"/>
  <c r="L17" i="1" s="1"/>
  <c r="H17" i="1"/>
  <c r="F17" i="1"/>
  <c r="J16" i="1"/>
  <c r="H16" i="1"/>
  <c r="K16" i="1" s="1"/>
  <c r="L16" i="1" s="1"/>
  <c r="F16" i="1"/>
  <c r="J15" i="1"/>
  <c r="K15" i="1" s="1"/>
  <c r="L15" i="1" s="1"/>
  <c r="H15" i="1"/>
  <c r="F15" i="1"/>
  <c r="J14" i="1"/>
  <c r="H14" i="1"/>
  <c r="K14" i="1" s="1"/>
  <c r="L14" i="1" s="1"/>
  <c r="F14" i="1"/>
  <c r="J13" i="1"/>
  <c r="K13" i="1" s="1"/>
  <c r="L13" i="1" s="1"/>
  <c r="H13" i="1"/>
  <c r="F13" i="1"/>
  <c r="J12" i="1"/>
  <c r="H12" i="1"/>
  <c r="K12" i="1" s="1"/>
  <c r="L12" i="1" s="1"/>
  <c r="F12" i="1"/>
  <c r="J11" i="1"/>
  <c r="K11" i="1" s="1"/>
  <c r="L11" i="1" s="1"/>
  <c r="H11" i="1"/>
  <c r="F11" i="1"/>
  <c r="J10" i="1"/>
  <c r="H10" i="1"/>
  <c r="K10" i="1" s="1"/>
  <c r="L10" i="1" s="1"/>
  <c r="F10" i="1"/>
  <c r="J9" i="1"/>
  <c r="K9" i="1" s="1"/>
  <c r="L9" i="1" s="1"/>
  <c r="H9" i="1"/>
  <c r="F9" i="1"/>
  <c r="J8" i="1"/>
  <c r="H8" i="1"/>
  <c r="K8" i="1" s="1"/>
  <c r="L8" i="1" s="1"/>
  <c r="F8" i="1"/>
  <c r="J7" i="1"/>
  <c r="K7" i="1" s="1"/>
  <c r="L7" i="1" s="1"/>
  <c r="H7" i="1"/>
  <c r="F7" i="1"/>
  <c r="J6" i="1"/>
  <c r="H6" i="1"/>
  <c r="K6" i="1" s="1"/>
  <c r="L6" i="1" s="1"/>
  <c r="F6" i="1"/>
  <c r="J5" i="1"/>
  <c r="K5" i="1" s="1"/>
  <c r="L5" i="1" s="1"/>
  <c r="H5" i="1"/>
  <c r="F5" i="1"/>
  <c r="J4" i="1"/>
  <c r="H4" i="1"/>
  <c r="K4" i="1" s="1"/>
  <c r="L4" i="1" s="1"/>
  <c r="F4" i="1"/>
  <c r="J3" i="1"/>
  <c r="K3" i="1" s="1"/>
  <c r="L3" i="1" s="1"/>
  <c r="H3" i="1"/>
  <c r="F3" i="1"/>
  <c r="J2" i="1"/>
  <c r="H2" i="1"/>
  <c r="K2" i="1" s="1"/>
  <c r="L2" i="1" s="1"/>
  <c r="F2" i="1"/>
  <c r="AM18" i="1" l="1"/>
  <c r="AN18" i="1" s="1"/>
  <c r="AK18" i="1"/>
  <c r="AI18" i="1"/>
  <c r="AG18" i="1"/>
  <c r="AM17" i="1"/>
  <c r="AK17" i="1"/>
  <c r="AN17" i="1" s="1"/>
  <c r="AI17" i="1"/>
  <c r="AG17" i="1"/>
  <c r="AM16" i="1"/>
  <c r="AN16" i="1" s="1"/>
  <c r="AK16" i="1"/>
  <c r="AI16" i="1"/>
  <c r="AG16" i="1"/>
  <c r="AM15" i="1"/>
  <c r="AN15" i="1" s="1"/>
  <c r="AO15" i="1" s="1"/>
  <c r="AK15" i="1"/>
  <c r="AI15" i="1"/>
  <c r="AG15" i="1"/>
  <c r="AM14" i="1"/>
  <c r="AN14" i="1" s="1"/>
  <c r="AO14" i="1" s="1"/>
  <c r="AK14" i="1"/>
  <c r="AI14" i="1"/>
  <c r="AG14" i="1"/>
  <c r="AM13" i="1"/>
  <c r="AN13" i="1" s="1"/>
  <c r="AO13" i="1" s="1"/>
  <c r="AK13" i="1"/>
  <c r="AI13" i="1"/>
  <c r="AG13" i="1"/>
  <c r="AM12" i="1"/>
  <c r="AN12" i="1" s="1"/>
  <c r="AO12" i="1" s="1"/>
  <c r="AK12" i="1"/>
  <c r="AI12" i="1"/>
  <c r="AG12" i="1"/>
  <c r="AM11" i="1"/>
  <c r="AN11" i="1" s="1"/>
  <c r="AO11" i="1" s="1"/>
  <c r="AK11" i="1"/>
  <c r="AI11" i="1"/>
  <c r="AG11" i="1"/>
  <c r="AM10" i="1"/>
  <c r="AN10" i="1" s="1"/>
  <c r="AO10" i="1" s="1"/>
  <c r="AK10" i="1"/>
  <c r="AI10" i="1"/>
  <c r="AG10" i="1"/>
  <c r="AM9" i="1"/>
  <c r="AN9" i="1" s="1"/>
  <c r="AO9" i="1" s="1"/>
  <c r="AK9" i="1"/>
  <c r="AI9" i="1"/>
  <c r="AG9" i="1"/>
  <c r="AM8" i="1"/>
  <c r="AN8" i="1" s="1"/>
  <c r="AO8" i="1" s="1"/>
  <c r="AK8" i="1"/>
  <c r="AI8" i="1"/>
  <c r="AG8" i="1"/>
  <c r="AM7" i="1"/>
  <c r="AN7" i="1" s="1"/>
  <c r="AO7" i="1" s="1"/>
  <c r="AK7" i="1"/>
  <c r="AI7" i="1"/>
  <c r="AG7" i="1"/>
  <c r="AM6" i="1"/>
  <c r="AN6" i="1" s="1"/>
  <c r="AO6" i="1" s="1"/>
  <c r="AK6" i="1"/>
  <c r="AI6" i="1"/>
  <c r="AG6" i="1"/>
  <c r="AM5" i="1"/>
  <c r="AN5" i="1" s="1"/>
  <c r="AO5" i="1" s="1"/>
  <c r="AK5" i="1"/>
  <c r="AI5" i="1"/>
  <c r="AG5" i="1"/>
  <c r="AM4" i="1"/>
  <c r="AN4" i="1" s="1"/>
  <c r="AO4" i="1" s="1"/>
  <c r="AK4" i="1"/>
  <c r="AI4" i="1"/>
  <c r="AG4" i="1"/>
  <c r="AM3" i="1"/>
  <c r="AN3" i="1" s="1"/>
  <c r="AO3" i="1" s="1"/>
  <c r="AK3" i="1"/>
  <c r="AI3" i="1"/>
  <c r="AG3" i="1"/>
  <c r="AM2" i="1"/>
  <c r="AN2" i="1" s="1"/>
  <c r="AO2" i="1" s="1"/>
  <c r="AK2" i="1"/>
  <c r="AI2" i="1"/>
  <c r="AG2" i="1"/>
  <c r="BI18" i="1" l="1"/>
  <c r="BJ18" i="1" s="1"/>
  <c r="BG18" i="1"/>
  <c r="BE18" i="1"/>
  <c r="BC18" i="1"/>
  <c r="BI17" i="1"/>
  <c r="BG17" i="1"/>
  <c r="BJ17" i="1" s="1"/>
  <c r="BE17" i="1"/>
  <c r="BC17" i="1"/>
  <c r="BI16" i="1"/>
  <c r="BJ16" i="1" s="1"/>
  <c r="BG16" i="1"/>
  <c r="BE16" i="1"/>
  <c r="BC16" i="1"/>
  <c r="BI15" i="1"/>
  <c r="BJ15" i="1" s="1"/>
  <c r="BK15" i="1" s="1"/>
  <c r="BG15" i="1"/>
  <c r="BE15" i="1"/>
  <c r="BC15" i="1"/>
  <c r="BI14" i="1"/>
  <c r="BJ14" i="1" s="1"/>
  <c r="BK14" i="1" s="1"/>
  <c r="BG14" i="1"/>
  <c r="BE14" i="1"/>
  <c r="BC14" i="1"/>
  <c r="BI13" i="1"/>
  <c r="BJ13" i="1" s="1"/>
  <c r="BK13" i="1" s="1"/>
  <c r="BG13" i="1"/>
  <c r="BE13" i="1"/>
  <c r="BC13" i="1"/>
  <c r="BI12" i="1"/>
  <c r="BJ12" i="1" s="1"/>
  <c r="BK12" i="1" s="1"/>
  <c r="BG12" i="1"/>
  <c r="BE12" i="1"/>
  <c r="BC12" i="1"/>
  <c r="BI11" i="1"/>
  <c r="BJ11" i="1" s="1"/>
  <c r="BK11" i="1" s="1"/>
  <c r="BG11" i="1"/>
  <c r="BE11" i="1"/>
  <c r="BC11" i="1"/>
  <c r="BI10" i="1"/>
  <c r="BJ10" i="1" s="1"/>
  <c r="BK10" i="1" s="1"/>
  <c r="BG10" i="1"/>
  <c r="BE10" i="1"/>
  <c r="BC10" i="1"/>
  <c r="BI9" i="1"/>
  <c r="BJ9" i="1" s="1"/>
  <c r="BK9" i="1" s="1"/>
  <c r="BG9" i="1"/>
  <c r="BE9" i="1"/>
  <c r="BC9" i="1"/>
  <c r="BI8" i="1"/>
  <c r="BJ8" i="1" s="1"/>
  <c r="BK8" i="1" s="1"/>
  <c r="BG8" i="1"/>
  <c r="BE8" i="1"/>
  <c r="BC8" i="1"/>
  <c r="BI7" i="1"/>
  <c r="BJ7" i="1" s="1"/>
  <c r="BK7" i="1" s="1"/>
  <c r="BG7" i="1"/>
  <c r="BE7" i="1"/>
  <c r="BC7" i="1"/>
  <c r="BI6" i="1"/>
  <c r="BJ6" i="1" s="1"/>
  <c r="BK6" i="1" s="1"/>
  <c r="BG6" i="1"/>
  <c r="BE6" i="1"/>
  <c r="BC6" i="1"/>
  <c r="BI5" i="1"/>
  <c r="BJ5" i="1" s="1"/>
  <c r="BK5" i="1" s="1"/>
  <c r="BG5" i="1"/>
  <c r="BE5" i="1"/>
  <c r="BC5" i="1"/>
  <c r="BI4" i="1"/>
  <c r="BJ4" i="1" s="1"/>
  <c r="BK4" i="1" s="1"/>
  <c r="BG4" i="1"/>
  <c r="BE4" i="1"/>
  <c r="BC4" i="1"/>
  <c r="BI3" i="1"/>
  <c r="BJ3" i="1" s="1"/>
  <c r="BK3" i="1" s="1"/>
  <c r="BG3" i="1"/>
  <c r="BE3" i="1"/>
  <c r="BC3" i="1"/>
  <c r="BI2" i="1"/>
  <c r="BJ2" i="1" s="1"/>
  <c r="BK2" i="1" s="1"/>
  <c r="BG2" i="1"/>
  <c r="BE2" i="1"/>
  <c r="BC2" i="1"/>
  <c r="AX17" i="1" l="1"/>
  <c r="AY17" i="1" s="1"/>
  <c r="AV17" i="1"/>
  <c r="AT17" i="1"/>
  <c r="AR17" i="1"/>
  <c r="AX16" i="1"/>
  <c r="AV16" i="1"/>
  <c r="AY16" i="1" s="1"/>
  <c r="AT16" i="1"/>
  <c r="AR16" i="1"/>
  <c r="AX15" i="1"/>
  <c r="AV15" i="1"/>
  <c r="AY15" i="1" s="1"/>
  <c r="AZ15" i="1" s="1"/>
  <c r="AT15" i="1"/>
  <c r="AR15" i="1"/>
  <c r="AX14" i="1"/>
  <c r="AV14" i="1"/>
  <c r="AY14" i="1" s="1"/>
  <c r="AZ14" i="1" s="1"/>
  <c r="AT14" i="1"/>
  <c r="AR14" i="1"/>
  <c r="AX13" i="1"/>
  <c r="AV13" i="1"/>
  <c r="AY13" i="1" s="1"/>
  <c r="AZ13" i="1" s="1"/>
  <c r="AT13" i="1"/>
  <c r="AR13" i="1"/>
  <c r="AX12" i="1"/>
  <c r="AV12" i="1"/>
  <c r="AY12" i="1" s="1"/>
  <c r="AZ12" i="1" s="1"/>
  <c r="AT12" i="1"/>
  <c r="AR12" i="1"/>
  <c r="AX11" i="1"/>
  <c r="AV11" i="1"/>
  <c r="AY11" i="1" s="1"/>
  <c r="AZ11" i="1" s="1"/>
  <c r="AT11" i="1"/>
  <c r="AR11" i="1"/>
  <c r="AX10" i="1"/>
  <c r="AV10" i="1"/>
  <c r="AY10" i="1" s="1"/>
  <c r="AZ10" i="1" s="1"/>
  <c r="AT10" i="1"/>
  <c r="AR10" i="1"/>
  <c r="AX9" i="1"/>
  <c r="AV9" i="1"/>
  <c r="AY9" i="1" s="1"/>
  <c r="AZ9" i="1" s="1"/>
  <c r="AT9" i="1"/>
  <c r="AR9" i="1"/>
  <c r="AX8" i="1"/>
  <c r="AV8" i="1"/>
  <c r="AY8" i="1" s="1"/>
  <c r="AZ8" i="1" s="1"/>
  <c r="AT8" i="1"/>
  <c r="AR8" i="1"/>
  <c r="AX7" i="1"/>
  <c r="AV7" i="1"/>
  <c r="AY7" i="1" s="1"/>
  <c r="AZ7" i="1" s="1"/>
  <c r="AT7" i="1"/>
  <c r="AR7" i="1"/>
  <c r="AX6" i="1"/>
  <c r="AV6" i="1"/>
  <c r="AY6" i="1" s="1"/>
  <c r="AZ6" i="1" s="1"/>
  <c r="AT6" i="1"/>
  <c r="AR6" i="1"/>
  <c r="AX5" i="1"/>
  <c r="AV5" i="1"/>
  <c r="AY5" i="1" s="1"/>
  <c r="AZ5" i="1" s="1"/>
  <c r="AT5" i="1"/>
  <c r="AR5" i="1"/>
  <c r="AX4" i="1"/>
  <c r="AV4" i="1"/>
  <c r="AY4" i="1" s="1"/>
  <c r="AZ4" i="1" s="1"/>
  <c r="AT4" i="1"/>
  <c r="AR4" i="1"/>
  <c r="AX3" i="1"/>
  <c r="AV3" i="1"/>
  <c r="AY3" i="1" s="1"/>
  <c r="AZ3" i="1" s="1"/>
  <c r="AT3" i="1"/>
  <c r="AR3" i="1"/>
  <c r="AX2" i="1"/>
  <c r="AV2" i="1"/>
  <c r="AY2" i="1" s="1"/>
  <c r="AZ2" i="1" s="1"/>
  <c r="AT2" i="1"/>
  <c r="AR2" i="1"/>
  <c r="BJ19" i="1" l="1"/>
  <c r="BJ20" i="1"/>
  <c r="AY18" i="1"/>
  <c r="AY19" i="1"/>
  <c r="AY20" i="1"/>
  <c r="AY21" i="1"/>
  <c r="AN19" i="1"/>
  <c r="AN20" i="1"/>
  <c r="AC20" i="1"/>
  <c r="T20" i="1"/>
  <c r="BI25" i="1" l="1"/>
  <c r="BJ25" i="1" s="1"/>
  <c r="BG25" i="1"/>
  <c r="BE25" i="1"/>
  <c r="BC25" i="1"/>
  <c r="BI24" i="1"/>
  <c r="BJ24" i="1" s="1"/>
  <c r="BG24" i="1"/>
  <c r="BE24" i="1"/>
  <c r="BC24" i="1"/>
  <c r="BI23" i="1"/>
  <c r="BJ23" i="1" s="1"/>
  <c r="BG23" i="1"/>
  <c r="BE23" i="1"/>
  <c r="BC23" i="1"/>
  <c r="BJ22" i="1"/>
  <c r="BI22" i="1"/>
  <c r="BG22" i="1"/>
  <c r="BE22" i="1"/>
  <c r="BC22" i="1"/>
  <c r="BI21" i="1"/>
  <c r="BJ21" i="1" s="1"/>
  <c r="BG21" i="1"/>
  <c r="BE21" i="1"/>
  <c r="BC21" i="1"/>
  <c r="BI20" i="1"/>
  <c r="BG20" i="1"/>
  <c r="BE20" i="1"/>
  <c r="BC20" i="1"/>
  <c r="BI19" i="1"/>
  <c r="BG19" i="1"/>
  <c r="BE19" i="1"/>
  <c r="BC19" i="1"/>
  <c r="BI30" i="1" l="1"/>
  <c r="BJ30" i="1" s="1"/>
  <c r="BG30" i="1"/>
  <c r="BE30" i="1"/>
  <c r="BC30" i="1"/>
  <c r="BI29" i="1"/>
  <c r="BJ29" i="1" s="1"/>
  <c r="BG29" i="1"/>
  <c r="BE29" i="1"/>
  <c r="BC29" i="1"/>
  <c r="BI28" i="1"/>
  <c r="BJ28" i="1" s="1"/>
  <c r="BG28" i="1"/>
  <c r="BE28" i="1"/>
  <c r="BC28" i="1"/>
  <c r="BJ27" i="1"/>
  <c r="BI27" i="1"/>
  <c r="BG27" i="1"/>
  <c r="BE27" i="1"/>
  <c r="BC27" i="1"/>
  <c r="BI26" i="1"/>
  <c r="BJ26" i="1" s="1"/>
  <c r="BG26" i="1"/>
  <c r="BE26" i="1"/>
  <c r="BC26" i="1"/>
  <c r="AX18" i="1"/>
  <c r="AV18" i="1"/>
  <c r="AT18" i="1"/>
  <c r="AR18" i="1"/>
  <c r="AM20" i="1" l="1"/>
  <c r="AK20" i="1"/>
  <c r="AI20" i="1"/>
  <c r="AG20" i="1"/>
  <c r="AM19" i="1"/>
  <c r="AK19" i="1"/>
  <c r="AI19" i="1"/>
  <c r="AG19" i="1"/>
  <c r="S21" i="1" l="1"/>
  <c r="T21" i="1" s="1"/>
  <c r="Q21" i="1"/>
  <c r="O21" i="1"/>
  <c r="S20" i="1"/>
  <c r="Q20" i="1"/>
  <c r="O20" i="1"/>
  <c r="J13" i="2" l="1"/>
  <c r="C12" i="2"/>
  <c r="C10" i="2" l="1"/>
  <c r="C9" i="2"/>
  <c r="AX30" i="1" l="1"/>
  <c r="AV30" i="1"/>
  <c r="AT30" i="1"/>
  <c r="AR30" i="1"/>
  <c r="AX29" i="1"/>
  <c r="AV29" i="1"/>
  <c r="AT29" i="1"/>
  <c r="AR29" i="1"/>
  <c r="AX28" i="1"/>
  <c r="AV28" i="1"/>
  <c r="AT28" i="1"/>
  <c r="AR28" i="1"/>
  <c r="AX27" i="1"/>
  <c r="AV27" i="1"/>
  <c r="AT27" i="1"/>
  <c r="AR27" i="1"/>
  <c r="AX26" i="1"/>
  <c r="AV26" i="1"/>
  <c r="AT26" i="1"/>
  <c r="AR26" i="1"/>
  <c r="AX25" i="1"/>
  <c r="AV25" i="1"/>
  <c r="AT25" i="1"/>
  <c r="AR25" i="1"/>
  <c r="AX24" i="1"/>
  <c r="AV24" i="1"/>
  <c r="AT24" i="1"/>
  <c r="AR24" i="1"/>
  <c r="AX23" i="1"/>
  <c r="AV23" i="1"/>
  <c r="AT23" i="1"/>
  <c r="AR23" i="1"/>
  <c r="AX22" i="1"/>
  <c r="AV22" i="1"/>
  <c r="AT22" i="1"/>
  <c r="AR22" i="1"/>
  <c r="AX21" i="1"/>
  <c r="AV21" i="1"/>
  <c r="AT21" i="1"/>
  <c r="AR21" i="1"/>
  <c r="AX20" i="1"/>
  <c r="AV20" i="1"/>
  <c r="AT20" i="1"/>
  <c r="AR20" i="1"/>
  <c r="AX19" i="1"/>
  <c r="AV19" i="1"/>
  <c r="AT19" i="1"/>
  <c r="AR19" i="1"/>
  <c r="AY23" i="1" l="1"/>
  <c r="AY25" i="1"/>
  <c r="AY27" i="1"/>
  <c r="AY29" i="1"/>
  <c r="AY22" i="1"/>
  <c r="AY24" i="1"/>
  <c r="AY26" i="1"/>
  <c r="AY28" i="1"/>
  <c r="AY30" i="1"/>
  <c r="AM40" i="1" l="1"/>
  <c r="AK40" i="1"/>
  <c r="AI40" i="1"/>
  <c r="AG40" i="1"/>
  <c r="AM39" i="1"/>
  <c r="AK39" i="1"/>
  <c r="AI39" i="1"/>
  <c r="AG39" i="1"/>
  <c r="AM38" i="1"/>
  <c r="AK38" i="1"/>
  <c r="AI38" i="1"/>
  <c r="AG38" i="1"/>
  <c r="AM37" i="1"/>
  <c r="AK37" i="1"/>
  <c r="AI37" i="1"/>
  <c r="AG37" i="1"/>
  <c r="AM36" i="1"/>
  <c r="AK36" i="1"/>
  <c r="AI36" i="1"/>
  <c r="AG36" i="1"/>
  <c r="AM35" i="1"/>
  <c r="AK35" i="1"/>
  <c r="AI35" i="1"/>
  <c r="AG35" i="1"/>
  <c r="AM34" i="1"/>
  <c r="AK34" i="1"/>
  <c r="AI34" i="1"/>
  <c r="AG34" i="1"/>
  <c r="AM33" i="1"/>
  <c r="AK33" i="1"/>
  <c r="AI33" i="1"/>
  <c r="AG33" i="1"/>
  <c r="AM32" i="1"/>
  <c r="AK32" i="1"/>
  <c r="AI32" i="1"/>
  <c r="AG32" i="1"/>
  <c r="AM31" i="1"/>
  <c r="AK31" i="1"/>
  <c r="AI31" i="1"/>
  <c r="AG31" i="1"/>
  <c r="AM30" i="1"/>
  <c r="AK30" i="1"/>
  <c r="AI30" i="1"/>
  <c r="AG30" i="1"/>
  <c r="AM29" i="1"/>
  <c r="AK29" i="1"/>
  <c r="AI29" i="1"/>
  <c r="AG29" i="1"/>
  <c r="AM28" i="1"/>
  <c r="AK28" i="1"/>
  <c r="AI28" i="1"/>
  <c r="AG28" i="1"/>
  <c r="AM27" i="1"/>
  <c r="AK27" i="1"/>
  <c r="AI27" i="1"/>
  <c r="AG27" i="1"/>
  <c r="AM26" i="1"/>
  <c r="AK26" i="1"/>
  <c r="AI26" i="1"/>
  <c r="AG26" i="1"/>
  <c r="AM25" i="1"/>
  <c r="AK25" i="1"/>
  <c r="AI25" i="1"/>
  <c r="AG25" i="1"/>
  <c r="AM24" i="1"/>
  <c r="AK24" i="1"/>
  <c r="AI24" i="1"/>
  <c r="AG24" i="1"/>
  <c r="AM23" i="1"/>
  <c r="AK23" i="1"/>
  <c r="AI23" i="1"/>
  <c r="AG23" i="1"/>
  <c r="AM22" i="1"/>
  <c r="AK22" i="1"/>
  <c r="AI22" i="1"/>
  <c r="AG22" i="1"/>
  <c r="AM21" i="1"/>
  <c r="AK21" i="1"/>
  <c r="AI21" i="1"/>
  <c r="AG21" i="1"/>
  <c r="AN35" i="1" l="1"/>
  <c r="AN37" i="1"/>
  <c r="AN39" i="1"/>
  <c r="AN21" i="1"/>
  <c r="AN23" i="1"/>
  <c r="AN25" i="1"/>
  <c r="AN27" i="1"/>
  <c r="AN29" i="1"/>
  <c r="AN31" i="1"/>
  <c r="AN33" i="1"/>
  <c r="AN22" i="1"/>
  <c r="AN24" i="1"/>
  <c r="AN26" i="1"/>
  <c r="AN28" i="1"/>
  <c r="AN30" i="1"/>
  <c r="AN32" i="1"/>
  <c r="AN34" i="1"/>
  <c r="AN36" i="1"/>
  <c r="AN38" i="1"/>
  <c r="AN40" i="1"/>
  <c r="AB27" i="1" l="1"/>
  <c r="Z27" i="1"/>
  <c r="X27" i="1"/>
  <c r="AB26" i="1"/>
  <c r="Z26" i="1"/>
  <c r="X26" i="1"/>
  <c r="AB25" i="1"/>
  <c r="Z25" i="1"/>
  <c r="X25" i="1"/>
  <c r="AB24" i="1"/>
  <c r="Z24" i="1"/>
  <c r="X24" i="1"/>
  <c r="AB23" i="1"/>
  <c r="Z23" i="1"/>
  <c r="X23" i="1"/>
  <c r="AB22" i="1"/>
  <c r="Z22" i="1"/>
  <c r="X22" i="1"/>
  <c r="AB21" i="1"/>
  <c r="Z21" i="1"/>
  <c r="X21" i="1"/>
  <c r="AB20" i="1"/>
  <c r="Z20" i="1"/>
  <c r="X20" i="1"/>
  <c r="AC22" i="1" l="1"/>
  <c r="AC24" i="1"/>
  <c r="AC26" i="1"/>
  <c r="AC21" i="1"/>
  <c r="AC23" i="1"/>
  <c r="AC25" i="1"/>
  <c r="AC27" i="1"/>
  <c r="S36" i="1" l="1"/>
  <c r="Q36" i="1"/>
  <c r="O36" i="1"/>
  <c r="S35" i="1"/>
  <c r="Q35" i="1"/>
  <c r="O35" i="1"/>
  <c r="S34" i="1"/>
  <c r="Q34" i="1"/>
  <c r="O34" i="1"/>
  <c r="S33" i="1"/>
  <c r="Q33" i="1"/>
  <c r="O33" i="1"/>
  <c r="S32" i="1"/>
  <c r="Q32" i="1"/>
  <c r="O32" i="1"/>
  <c r="S31" i="1"/>
  <c r="Q31" i="1"/>
  <c r="O31" i="1"/>
  <c r="S30" i="1"/>
  <c r="Q30" i="1"/>
  <c r="O30" i="1"/>
  <c r="S29" i="1"/>
  <c r="Q29" i="1"/>
  <c r="O29" i="1"/>
  <c r="S28" i="1"/>
  <c r="Q28" i="1"/>
  <c r="O28" i="1"/>
  <c r="S27" i="1"/>
  <c r="Q27" i="1"/>
  <c r="O27" i="1"/>
  <c r="S26" i="1"/>
  <c r="Q26" i="1"/>
  <c r="O26" i="1"/>
  <c r="S25" i="1"/>
  <c r="Q25" i="1"/>
  <c r="O25" i="1"/>
  <c r="S24" i="1"/>
  <c r="Q24" i="1"/>
  <c r="O24" i="1"/>
  <c r="S23" i="1"/>
  <c r="Q23" i="1"/>
  <c r="O23" i="1"/>
  <c r="S22" i="1"/>
  <c r="Q22" i="1"/>
  <c r="O22" i="1"/>
  <c r="T23" i="1" l="1"/>
  <c r="T25" i="1"/>
  <c r="T27" i="1"/>
  <c r="T29" i="1"/>
  <c r="T31" i="1"/>
  <c r="T33" i="1"/>
  <c r="T35" i="1"/>
  <c r="T22" i="1"/>
  <c r="T24" i="1"/>
  <c r="T26" i="1"/>
  <c r="T28" i="1"/>
  <c r="T30" i="1"/>
  <c r="T32" i="1"/>
  <c r="T34" i="1"/>
  <c r="T36" i="1"/>
  <c r="K48" i="1" l="1"/>
  <c r="K49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K46" i="1" s="1"/>
  <c r="F47" i="1"/>
  <c r="K47" i="1" s="1"/>
  <c r="J30" i="1"/>
  <c r="H30" i="1"/>
  <c r="J29" i="1"/>
  <c r="H29" i="1"/>
  <c r="J28" i="1"/>
  <c r="K28" i="1" s="1"/>
  <c r="H28" i="1"/>
  <c r="J27" i="1"/>
  <c r="H27" i="1"/>
  <c r="J26" i="1"/>
  <c r="K26" i="1" s="1"/>
  <c r="H26" i="1"/>
  <c r="J25" i="1"/>
  <c r="H25" i="1"/>
  <c r="J24" i="1"/>
  <c r="K24" i="1" s="1"/>
  <c r="H24" i="1"/>
  <c r="J23" i="1"/>
  <c r="H23" i="1"/>
  <c r="H31" i="1"/>
  <c r="J31" i="1"/>
  <c r="H32" i="1"/>
  <c r="J32" i="1"/>
  <c r="H33" i="1"/>
  <c r="J33" i="1"/>
  <c r="H34" i="1"/>
  <c r="J34" i="1"/>
  <c r="K34" i="1" s="1"/>
  <c r="H35" i="1"/>
  <c r="J35" i="1"/>
  <c r="H36" i="1"/>
  <c r="J36" i="1"/>
  <c r="H37" i="1"/>
  <c r="H38" i="1"/>
  <c r="H39" i="1"/>
  <c r="H40" i="1"/>
  <c r="K36" i="1" l="1"/>
  <c r="K23" i="1"/>
  <c r="K25" i="1"/>
  <c r="K27" i="1"/>
  <c r="K29" i="1"/>
  <c r="K32" i="1"/>
  <c r="K35" i="1"/>
  <c r="K33" i="1"/>
  <c r="K31" i="1"/>
  <c r="K30" i="1"/>
  <c r="AX42" i="1" l="1"/>
  <c r="AV42" i="1"/>
  <c r="AT42" i="1"/>
  <c r="AR42" i="1"/>
  <c r="AX41" i="1"/>
  <c r="AV41" i="1"/>
  <c r="AT41" i="1"/>
  <c r="AR41" i="1"/>
  <c r="AX40" i="1"/>
  <c r="AV40" i="1"/>
  <c r="AT40" i="1"/>
  <c r="AR40" i="1"/>
  <c r="AX39" i="1"/>
  <c r="AV39" i="1"/>
  <c r="AT39" i="1"/>
  <c r="AR39" i="1"/>
  <c r="AB38" i="1"/>
  <c r="Z38" i="1"/>
  <c r="X38" i="1"/>
  <c r="AB37" i="1"/>
  <c r="Z37" i="1"/>
  <c r="X37" i="1"/>
  <c r="AB36" i="1"/>
  <c r="Z36" i="1"/>
  <c r="X36" i="1"/>
  <c r="AB35" i="1"/>
  <c r="Z35" i="1"/>
  <c r="X35" i="1"/>
  <c r="AB34" i="1"/>
  <c r="Z34" i="1"/>
  <c r="X34" i="1"/>
  <c r="AB33" i="1"/>
  <c r="Z33" i="1"/>
  <c r="X33" i="1"/>
  <c r="AB32" i="1"/>
  <c r="Z32" i="1"/>
  <c r="X32" i="1"/>
  <c r="AB31" i="1"/>
  <c r="Z31" i="1"/>
  <c r="X31" i="1"/>
  <c r="AB30" i="1"/>
  <c r="Z30" i="1"/>
  <c r="X30" i="1"/>
  <c r="AB29" i="1"/>
  <c r="Z29" i="1"/>
  <c r="X29" i="1"/>
  <c r="AB28" i="1"/>
  <c r="Z28" i="1"/>
  <c r="X28" i="1"/>
  <c r="AY41" i="1" l="1"/>
  <c r="AY40" i="1"/>
  <c r="AY39" i="1"/>
  <c r="AC37" i="1"/>
  <c r="AC28" i="1"/>
  <c r="AC32" i="1"/>
  <c r="AC36" i="1"/>
  <c r="AC29" i="1"/>
  <c r="AC33" i="1"/>
  <c r="AC35" i="1" l="1"/>
  <c r="AC31" i="1"/>
  <c r="AC38" i="1"/>
  <c r="AC34" i="1"/>
  <c r="AC30" i="1"/>
  <c r="AY42" i="1"/>
  <c r="AX44" i="1" l="1"/>
  <c r="AV44" i="1"/>
  <c r="AT44" i="1"/>
  <c r="AR44" i="1"/>
  <c r="AX43" i="1"/>
  <c r="AV43" i="1"/>
  <c r="AT43" i="1"/>
  <c r="AR43" i="1"/>
  <c r="AY43" i="1" l="1"/>
  <c r="AY44" i="1" l="1"/>
  <c r="AB46" i="1"/>
  <c r="Z46" i="1"/>
  <c r="X46" i="1"/>
  <c r="AB45" i="1"/>
  <c r="Z45" i="1"/>
  <c r="X45" i="1"/>
  <c r="AB44" i="1"/>
  <c r="Z44" i="1"/>
  <c r="X44" i="1"/>
  <c r="AB43" i="1"/>
  <c r="Z43" i="1"/>
  <c r="X43" i="1"/>
  <c r="AB42" i="1"/>
  <c r="Z42" i="1"/>
  <c r="X42" i="1"/>
  <c r="AB41" i="1"/>
  <c r="Z41" i="1"/>
  <c r="X41" i="1"/>
  <c r="AB40" i="1"/>
  <c r="Z40" i="1"/>
  <c r="X40" i="1"/>
  <c r="AB39" i="1"/>
  <c r="Z39" i="1"/>
  <c r="X39" i="1"/>
  <c r="AC40" i="1" l="1"/>
  <c r="AC44" i="1"/>
  <c r="AC39" i="1"/>
  <c r="AC43" i="1"/>
  <c r="AC46" i="1"/>
  <c r="AC41" i="1"/>
  <c r="AC45" i="1"/>
  <c r="AC42" i="1" l="1"/>
  <c r="J45" i="1" l="1"/>
  <c r="H45" i="1"/>
  <c r="J44" i="1"/>
  <c r="H44" i="1"/>
  <c r="J43" i="1"/>
  <c r="K43" i="1" s="1"/>
  <c r="H43" i="1"/>
  <c r="J42" i="1"/>
  <c r="H42" i="1"/>
  <c r="J41" i="1"/>
  <c r="K41" i="1" s="1"/>
  <c r="H41" i="1"/>
  <c r="J40" i="1"/>
  <c r="K40" i="1" s="1"/>
  <c r="J39" i="1"/>
  <c r="K39" i="1" s="1"/>
  <c r="J38" i="1"/>
  <c r="K38" i="1" s="1"/>
  <c r="J37" i="1"/>
  <c r="K37" i="1" s="1"/>
  <c r="K42" i="1" l="1"/>
  <c r="K44" i="1"/>
  <c r="K45" i="1"/>
  <c r="AO41" i="1" l="1"/>
  <c r="AO42" i="1"/>
  <c r="AO43" i="1"/>
  <c r="AO44" i="1"/>
  <c r="AO45" i="1"/>
  <c r="AO46" i="1"/>
  <c r="AO47" i="1"/>
  <c r="AO48" i="1"/>
  <c r="AO49" i="1"/>
  <c r="J12" i="2" l="1"/>
  <c r="J11" i="2" l="1"/>
  <c r="J9" i="2" l="1"/>
  <c r="J10" i="2"/>
  <c r="G15" i="2" l="1"/>
  <c r="J15" i="2"/>
</calcChain>
</file>

<file path=xl/sharedStrings.xml><?xml version="1.0" encoding="utf-8"?>
<sst xmlns="http://schemas.openxmlformats.org/spreadsheetml/2006/main" count="290" uniqueCount="54">
  <si>
    <t>A/A</t>
  </si>
  <si>
    <t>Aριθμός
Μητρώου</t>
  </si>
  <si>
    <t>Φοιτητής                                                  (Επώνυμο, Όνομα, Όνομα Πατέρα)</t>
  </si>
  <si>
    <t>Τελικό Γραπτό 60%</t>
  </si>
  <si>
    <t>Σύνολο 100%</t>
  </si>
  <si>
    <t>Προαγ. (βάση: 50 βαθμοί)</t>
  </si>
  <si>
    <t>ΜΑΘΗΜΑ
A' ΕΞΑΜΗΝΟ</t>
  </si>
  <si>
    <t xml:space="preserve">ΠΑΡΑΚΑΛΩ ΚΑΝΤΕ ΕΝΑ </t>
  </si>
  <si>
    <t>ΚΛΙΚ ΣΤΟ ΚΕΛΙ</t>
  </si>
  <si>
    <t>ΑΡΙΘΜΟΣ ΜΗΤΡΩΟΥ</t>
  </si>
  <si>
    <t xml:space="preserve">ΒΑΘΜΟΛΟΓΙΑ ΜΑΘΗΜΑΤΩΝ </t>
  </si>
  <si>
    <t xml:space="preserve">ΠΛΗΚΤΡΟΛΟΓΗΣΤΕ </t>
  </si>
  <si>
    <t>ΜΑΘΗΜΑ</t>
  </si>
  <si>
    <t>ΒΑΘΜΟΣ</t>
  </si>
  <si>
    <t xml:space="preserve">ΤΟΝ ΑΡΙΘΜΟ ΜΗΤΡΩΟΥ  </t>
  </si>
  <si>
    <t xml:space="preserve">ΚΑΙ EΠEITA </t>
  </si>
  <si>
    <t>ΠΑΤΗΣΤΕ ΤΟ 'ENTER'</t>
  </si>
  <si>
    <t>ΓΕΝΙΚΟΣ ΒΑΘΜΟΣ ΕΞΑΜΗΝΟΥ</t>
  </si>
  <si>
    <t>ECTS</t>
  </si>
  <si>
    <t>ΣΥΝΟΛΟ ECTS</t>
  </si>
  <si>
    <t>ΔΙΑΤΡΟΦΗ ΚΑΙ ΜΕΤΑΒΟΛΙΣΜΟΣ Ι</t>
  </si>
  <si>
    <t>ΚΟΙΝΩΝΙΟΛΟΓΙΑ ΚΑΙ ΔΙΑΤΡΟΦΗ</t>
  </si>
  <si>
    <t>ΕΙΣΑΓΩΓΗ ΣΤΗΝ ΕΠΙΣΤΗΜΗ ΤΗΣ ΔΙΑΤΡΟΦΗΣ ΚΑΙ ΤΗΣ ΔΙΑΙΤΟΛΟΓΙΑΣ</t>
  </si>
  <si>
    <t>Ενδιάμεση Eξέταση 25%</t>
  </si>
  <si>
    <t>Παρουσίες και Συμμετοχή 15%</t>
  </si>
  <si>
    <t>Παρουσίες και συμμετοχή 10%</t>
  </si>
  <si>
    <t>Ενδιάμεση αξιολόγηση (θεωρία) 20%</t>
  </si>
  <si>
    <t>Ενδιάμεση αξιολόγηση (εργαστήριο) 20%</t>
  </si>
  <si>
    <t>Τελικό Γραπτό 50%</t>
  </si>
  <si>
    <t>ΒΙΟΣΤΑΤΙΣΤΙΚΗ</t>
  </si>
  <si>
    <t>ΒΙΟΛΟΓΙΑ</t>
  </si>
  <si>
    <t>ΕΠΙΣΤΗΜΗ ΤΡΟΦΙΜΩΝ</t>
  </si>
  <si>
    <t>ΑΝΑΤΟΜΙΑ</t>
  </si>
  <si>
    <t>ΔΕΡΜΑΤΟΛΟΓΙΑ Ι</t>
  </si>
  <si>
    <t>ΦΥΣΙΟΛΟΓΙΑ</t>
  </si>
  <si>
    <t>ΑΙΣΘΗΤΙΚΗ ΠΡΟΣΩΠΟΥ Ι</t>
  </si>
  <si>
    <t>ΕΙΔΙΚΑ ΘΕΜΑΤΑ ΦΥΣΙΚΗΣ</t>
  </si>
  <si>
    <t>Γεωργίου Δανιέλα Μαγδαλένα</t>
  </si>
  <si>
    <t>Δελιανίδου Μαρία</t>
  </si>
  <si>
    <t>Δημητρίου Κωνσταντίνα</t>
  </si>
  <si>
    <t>Ήνγκλις Ναόμη</t>
  </si>
  <si>
    <t>Κυπριωτάκη Αικατερίνη</t>
  </si>
  <si>
    <t>Μαμούτου Μαρία</t>
  </si>
  <si>
    <t>Μαυρομμάτη Χριστιάνα</t>
  </si>
  <si>
    <t>Ντεβεντζή Γεωργία</t>
  </si>
  <si>
    <t>Σοφρωνίου Κωνσταντίνα</t>
  </si>
  <si>
    <t>Σωτηρίου Αντωνία</t>
  </si>
  <si>
    <t>Σωτηροπούλου Πελαγία</t>
  </si>
  <si>
    <t>Χριστοδουλίδου Παναγιώτα</t>
  </si>
  <si>
    <t>Χριστοφή Φλώρα</t>
  </si>
  <si>
    <t>Lyudmyla Konstantinou</t>
  </si>
  <si>
    <t>ΓΙΩΤΑ ΔΗΜΗΤΡΙΟΥ</t>
  </si>
  <si>
    <t>Μιχαηλ Αννα</t>
  </si>
  <si>
    <t>ΠΡΟΣΩΠΟΛΟΓΙΑ-ΨΙΜΥΘΙΩΣΗ ΠΡΟΣΩΠΟΥ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</si>
</sst>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1"/>
      <color indexed="12"/>
      <name val="Times New Roman"/>
      <family val="1"/>
      <charset val="161"/>
    </font>
    <font>
      <i/>
      <sz val="10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2"/>
      <color indexed="12"/>
      <name val="Times New Roman"/>
      <family val="1"/>
      <charset val="161"/>
    </font>
    <font>
      <i/>
      <sz val="11"/>
      <color theme="3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u/>
      <sz val="12"/>
      <color theme="1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sz val="9"/>
      <color theme="1"/>
      <name val="Times New Roman"/>
      <family val="1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000000"/>
        <bgColor rgb="FFCCCC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FFFF"/>
      </bottom>
      <diagonal/>
    </border>
    <border>
      <left style="thick">
        <color rgb="FFFF0000"/>
      </left>
      <right style="thick">
        <color rgb="FFFF0000"/>
      </right>
      <top/>
      <bottom style="thick">
        <color rgb="FFFFFFFF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wrapText="1"/>
    </xf>
    <xf numFmtId="164" fontId="6" fillId="0" borderId="1" xfId="1" applyNumberFormat="1" applyFont="1" applyBorder="1" applyAlignment="1">
      <alignment horizont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164" fontId="9" fillId="0" borderId="1" xfId="1" applyNumberFormat="1" applyFont="1" applyBorder="1" applyAlignment="1">
      <alignment horizontal="center" wrapText="1"/>
    </xf>
    <xf numFmtId="1" fontId="6" fillId="0" borderId="4" xfId="1" applyNumberFormat="1" applyFont="1" applyBorder="1" applyAlignment="1" applyProtection="1">
      <alignment horizontal="left" wrapText="1"/>
      <protection locked="0"/>
    </xf>
    <xf numFmtId="0" fontId="10" fillId="0" borderId="1" xfId="1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wrapText="1"/>
    </xf>
    <xf numFmtId="164" fontId="9" fillId="0" borderId="1" xfId="1" applyNumberFormat="1" applyFont="1" applyFill="1" applyBorder="1" applyAlignment="1">
      <alignment horizontal="center" wrapText="1"/>
    </xf>
    <xf numFmtId="1" fontId="6" fillId="0" borderId="1" xfId="1" applyNumberFormat="1" applyFont="1" applyFill="1" applyBorder="1" applyAlignment="1" applyProtection="1">
      <alignment horizontal="left" wrapText="1"/>
      <protection locked="0"/>
    </xf>
    <xf numFmtId="0" fontId="0" fillId="0" borderId="1" xfId="0" applyBorder="1"/>
    <xf numFmtId="0" fontId="10" fillId="0" borderId="1" xfId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3" xfId="0" applyBorder="1"/>
    <xf numFmtId="0" fontId="8" fillId="2" borderId="6" xfId="1" applyFont="1" applyFill="1" applyBorder="1" applyAlignment="1">
      <alignment horizontal="center" wrapText="1"/>
    </xf>
    <xf numFmtId="164" fontId="6" fillId="0" borderId="6" xfId="1" applyNumberFormat="1" applyFont="1" applyBorder="1" applyAlignment="1">
      <alignment horizontal="center" wrapText="1"/>
    </xf>
    <xf numFmtId="1" fontId="8" fillId="2" borderId="6" xfId="1" applyNumberFormat="1" applyFont="1" applyFill="1" applyBorder="1" applyAlignment="1" applyProtection="1">
      <alignment horizontal="center" wrapText="1"/>
      <protection locked="0"/>
    </xf>
    <xf numFmtId="164" fontId="9" fillId="0" borderId="6" xfId="1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164" fontId="6" fillId="0" borderId="1" xfId="1" applyNumberFormat="1" applyFont="1" applyBorder="1" applyAlignment="1" applyProtection="1">
      <alignment horizontal="center" wrapText="1"/>
    </xf>
    <xf numFmtId="164" fontId="9" fillId="0" borderId="1" xfId="1" applyNumberFormat="1" applyFont="1" applyBorder="1" applyAlignment="1" applyProtection="1">
      <alignment horizontal="center" wrapText="1"/>
    </xf>
    <xf numFmtId="1" fontId="6" fillId="0" borderId="4" xfId="1" applyNumberFormat="1" applyFont="1" applyBorder="1" applyAlignment="1" applyProtection="1">
      <alignment horizontal="left" wrapText="1"/>
    </xf>
    <xf numFmtId="0" fontId="12" fillId="0" borderId="0" xfId="0" applyFont="1"/>
    <xf numFmtId="0" fontId="0" fillId="0" borderId="7" xfId="0" applyBorder="1"/>
    <xf numFmtId="0" fontId="0" fillId="0" borderId="0" xfId="0" applyBorder="1"/>
    <xf numFmtId="0" fontId="13" fillId="0" borderId="0" xfId="0" applyFont="1"/>
    <xf numFmtId="0" fontId="14" fillId="0" borderId="0" xfId="0" applyFont="1"/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6" fillId="0" borderId="0" xfId="0" applyFont="1" applyBorder="1" applyAlignment="1"/>
    <xf numFmtId="0" fontId="17" fillId="4" borderId="15" xfId="0" applyFont="1" applyFill="1" applyBorder="1" applyAlignment="1">
      <alignment horizontal="center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7" fillId="0" borderId="3" xfId="1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  <xf numFmtId="1" fontId="12" fillId="0" borderId="8" xfId="0" applyNumberFormat="1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" fontId="12" fillId="0" borderId="9" xfId="0" applyNumberFormat="1" applyFont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6" fillId="0" borderId="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</cellXfs>
  <cellStyles count="2">
    <cellStyle name="Normal" xfId="0" builtinId="0"/>
    <cellStyle name="Normal_Sheet1" xfId="1"/>
  </cellStyles>
  <dxfs count="38"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3848100" y="1371600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3" name="Text Box 20"/>
        <xdr:cNvSpPr txBox="1">
          <a:spLocks noChangeArrowheads="1"/>
        </xdr:cNvSpPr>
      </xdr:nvSpPr>
      <xdr:spPr bwMode="auto">
        <a:xfrm>
          <a:off x="421957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" name="Text Box 23"/>
        <xdr:cNvSpPr txBox="1">
          <a:spLocks noChangeArrowheads="1"/>
        </xdr:cNvSpPr>
      </xdr:nvSpPr>
      <xdr:spPr bwMode="auto">
        <a:xfrm>
          <a:off x="5257800" y="1371600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7" name="Text Box 24"/>
        <xdr:cNvSpPr txBox="1">
          <a:spLocks noChangeArrowheads="1"/>
        </xdr:cNvSpPr>
      </xdr:nvSpPr>
      <xdr:spPr bwMode="auto">
        <a:xfrm>
          <a:off x="562927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8</xdr:col>
      <xdr:colOff>333375</xdr:colOff>
      <xdr:row>0</xdr:row>
      <xdr:rowOff>1695450</xdr:rowOff>
    </xdr:to>
    <xdr:sp macro="" textlink="">
      <xdr:nvSpPr>
        <xdr:cNvPr id="9" name="Text Box 29"/>
        <xdr:cNvSpPr txBox="1">
          <a:spLocks noChangeArrowheads="1"/>
        </xdr:cNvSpPr>
      </xdr:nvSpPr>
      <xdr:spPr bwMode="auto">
        <a:xfrm>
          <a:off x="6772275" y="1371600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66675</xdr:colOff>
      <xdr:row>0</xdr:row>
      <xdr:rowOff>1552575</xdr:rowOff>
    </xdr:from>
    <xdr:to>
      <xdr:col>9</xdr:col>
      <xdr:colOff>342900</xdr:colOff>
      <xdr:row>0</xdr:row>
      <xdr:rowOff>1695450</xdr:rowOff>
    </xdr:to>
    <xdr:sp macro="" textlink="">
      <xdr:nvSpPr>
        <xdr:cNvPr id="10" name="Text Box 30"/>
        <xdr:cNvSpPr txBox="1">
          <a:spLocks noChangeArrowheads="1"/>
        </xdr:cNvSpPr>
      </xdr:nvSpPr>
      <xdr:spPr bwMode="auto">
        <a:xfrm>
          <a:off x="719137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11" name="Text Box 33"/>
        <xdr:cNvSpPr txBox="1">
          <a:spLocks noChangeArrowheads="1"/>
        </xdr:cNvSpPr>
      </xdr:nvSpPr>
      <xdr:spPr bwMode="auto">
        <a:xfrm>
          <a:off x="7562850" y="1371600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421957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38100</xdr:colOff>
      <xdr:row>0</xdr:row>
      <xdr:rowOff>1695450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5257800" y="1371600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57150</xdr:colOff>
      <xdr:row>0</xdr:row>
      <xdr:rowOff>1552575</xdr:rowOff>
    </xdr:from>
    <xdr:to>
      <xdr:col>7</xdr:col>
      <xdr:colOff>333375</xdr:colOff>
      <xdr:row>0</xdr:row>
      <xdr:rowOff>1695450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5657850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18" name="Text Box 42"/>
        <xdr:cNvSpPr txBox="1">
          <a:spLocks noChangeArrowheads="1"/>
        </xdr:cNvSpPr>
      </xdr:nvSpPr>
      <xdr:spPr bwMode="auto">
        <a:xfrm>
          <a:off x="4229100" y="1371600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57150</xdr:colOff>
      <xdr:row>0</xdr:row>
      <xdr:rowOff>1695450</xdr:rowOff>
    </xdr:to>
    <xdr:sp macro="" textlink="">
      <xdr:nvSpPr>
        <xdr:cNvPr id="20" name="Text Box 61"/>
        <xdr:cNvSpPr txBox="1">
          <a:spLocks noChangeArrowheads="1"/>
        </xdr:cNvSpPr>
      </xdr:nvSpPr>
      <xdr:spPr bwMode="auto">
        <a:xfrm>
          <a:off x="6772275" y="1371600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23" name="Line 64"/>
        <xdr:cNvSpPr>
          <a:spLocks noChangeShapeType="1"/>
        </xdr:cNvSpPr>
      </xdr:nvSpPr>
      <xdr:spPr bwMode="auto">
        <a:xfrm flipV="1">
          <a:off x="4191000" y="137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25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27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714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715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716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717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1718" name="Line 24"/>
        <xdr:cNvSpPr>
          <a:spLocks noChangeShapeType="1"/>
        </xdr:cNvSpPr>
      </xdr:nvSpPr>
      <xdr:spPr bwMode="auto">
        <a:xfrm flipV="1">
          <a:off x="5600700" y="15849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1719" name="Line 26"/>
        <xdr:cNvSpPr>
          <a:spLocks noChangeShapeType="1"/>
        </xdr:cNvSpPr>
      </xdr:nvSpPr>
      <xdr:spPr bwMode="auto">
        <a:xfrm flipV="1">
          <a:off x="7124700" y="15849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1720" name="Line 548"/>
        <xdr:cNvSpPr>
          <a:spLocks noChangeShapeType="1"/>
        </xdr:cNvSpPr>
      </xdr:nvSpPr>
      <xdr:spPr bwMode="auto">
        <a:xfrm flipV="1">
          <a:off x="5600700" y="15849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1721" name="Line 550"/>
        <xdr:cNvSpPr>
          <a:spLocks noChangeShapeType="1"/>
        </xdr:cNvSpPr>
      </xdr:nvSpPr>
      <xdr:spPr bwMode="auto">
        <a:xfrm flipV="1">
          <a:off x="7124700" y="15849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130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131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132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133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134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135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3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5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6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48" name="Line 24"/>
        <xdr:cNvSpPr>
          <a:spLocks noChangeShapeType="1"/>
        </xdr:cNvSpPr>
      </xdr:nvSpPr>
      <xdr:spPr bwMode="auto">
        <a:xfrm flipV="1">
          <a:off x="5724525" y="15935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49" name="Line 26"/>
        <xdr:cNvSpPr>
          <a:spLocks noChangeShapeType="1"/>
        </xdr:cNvSpPr>
      </xdr:nvSpPr>
      <xdr:spPr bwMode="auto">
        <a:xfrm flipV="1">
          <a:off x="7191375" y="159353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50" name="Line 548"/>
        <xdr:cNvSpPr>
          <a:spLocks noChangeShapeType="1"/>
        </xdr:cNvSpPr>
      </xdr:nvSpPr>
      <xdr:spPr bwMode="auto">
        <a:xfrm flipV="1">
          <a:off x="5724525" y="15935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51" name="Line 550"/>
        <xdr:cNvSpPr>
          <a:spLocks noChangeShapeType="1"/>
        </xdr:cNvSpPr>
      </xdr:nvSpPr>
      <xdr:spPr bwMode="auto">
        <a:xfrm flipV="1">
          <a:off x="7191375" y="159353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52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53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54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55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56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57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58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59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0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1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2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3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4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7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9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4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4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4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4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4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4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4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4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5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5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5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5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5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5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5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5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5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5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6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6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6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6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6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6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90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91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92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93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94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95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96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97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98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99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200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201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202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203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204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205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206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207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208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209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210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211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212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213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21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21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21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22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22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22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22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22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23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23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23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23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26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26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26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26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27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27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27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27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27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28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28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28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286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287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288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289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290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291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292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293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294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295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296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297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298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299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00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01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02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03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04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05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06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07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08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09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310" name="Text Box 33"/>
        <xdr:cNvSpPr txBox="1">
          <a:spLocks noChangeArrowheads="1"/>
        </xdr:cNvSpPr>
      </xdr:nvSpPr>
      <xdr:spPr bwMode="auto">
        <a:xfrm>
          <a:off x="772096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11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1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1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1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1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1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1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1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3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3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3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3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3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3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3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3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3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3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4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4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4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4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4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4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4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4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4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4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6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6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6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6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6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6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6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6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6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6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7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7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7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7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7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7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7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7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7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7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8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8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8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8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8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8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8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8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8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8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9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9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9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9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9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9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9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9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9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9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0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0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0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0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0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0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0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0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0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0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1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1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1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1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1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1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1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1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1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1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2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2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2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2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2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2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2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2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2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2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3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3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3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3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3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3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3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3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3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3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4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4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4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4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4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4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4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4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4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4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6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6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6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6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6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6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6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6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6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6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7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7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7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7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7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7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7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7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7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7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8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8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8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8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8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8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8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8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8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8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9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9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9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9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9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9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9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9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9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9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50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50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50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50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0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0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0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0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0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0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1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1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1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1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1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1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1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1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1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1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2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2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2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2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2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2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2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2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2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2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3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3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3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3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3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3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3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3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3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3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4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4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4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4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4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4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4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4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4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4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5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5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5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5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5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5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5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5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5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5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6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6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6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6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6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6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6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6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6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6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7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7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7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7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7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7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7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7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7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7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8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8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8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8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8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8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8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8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8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8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9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9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9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9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9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9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9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9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9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9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0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0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0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0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0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0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0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0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0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0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1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1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1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1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1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1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1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1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1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1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2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2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2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2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2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2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2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2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2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2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3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3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3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3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3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3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3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3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3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3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4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4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4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4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4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4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4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4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4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4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7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7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0</xdr:row>
      <xdr:rowOff>1543050</xdr:rowOff>
    </xdr:from>
    <xdr:to>
      <xdr:col>20</xdr:col>
      <xdr:colOff>0</xdr:colOff>
      <xdr:row>0</xdr:row>
      <xdr:rowOff>1685925</xdr:rowOff>
    </xdr:to>
    <xdr:sp macro="" textlink="">
      <xdr:nvSpPr>
        <xdr:cNvPr id="672" name="Text Box 33"/>
        <xdr:cNvSpPr txBox="1">
          <a:spLocks noChangeArrowheads="1"/>
        </xdr:cNvSpPr>
      </xdr:nvSpPr>
      <xdr:spPr bwMode="auto">
        <a:xfrm>
          <a:off x="772096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7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7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7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8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8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8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8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8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9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9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9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9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9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0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0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0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0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0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1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1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1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1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1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2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2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2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2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2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3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3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3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3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3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4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4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4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4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4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5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5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5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5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5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6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6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6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6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76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77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77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77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77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77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78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78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78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78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78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79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79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79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79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79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0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0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0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0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0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1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1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1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1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1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2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2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2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2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2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3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3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3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3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3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5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5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5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5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5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6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6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6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6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6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7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7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7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7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7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8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8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8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8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8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9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9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9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9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9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90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90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90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90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90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91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91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1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1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1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2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2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2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2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2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3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3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3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3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3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4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4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4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4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4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5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5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5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5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5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96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6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6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6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6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7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7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7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7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7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8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8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8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8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8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9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9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9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9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99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100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100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100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100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100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1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1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1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1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1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2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2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2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2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2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3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3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0</xdr:row>
      <xdr:rowOff>1543050</xdr:rowOff>
    </xdr:from>
    <xdr:to>
      <xdr:col>29</xdr:col>
      <xdr:colOff>0</xdr:colOff>
      <xdr:row>0</xdr:row>
      <xdr:rowOff>1685925</xdr:rowOff>
    </xdr:to>
    <xdr:sp macro="" textlink="">
      <xdr:nvSpPr>
        <xdr:cNvPr id="1395" name="Text Box 33"/>
        <xdr:cNvSpPr txBox="1">
          <a:spLocks noChangeArrowheads="1"/>
        </xdr:cNvSpPr>
      </xdr:nvSpPr>
      <xdr:spPr bwMode="auto">
        <a:xfrm>
          <a:off x="772096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39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40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40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40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40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40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41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41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41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41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41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42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42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42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42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42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43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43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43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43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43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44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44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44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144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144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145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145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145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145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145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146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146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146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146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146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147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147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147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147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147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148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148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148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148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148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149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149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149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149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149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150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150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150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150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150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151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151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151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151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151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152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152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152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152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152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153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153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153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153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153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154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154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154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154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154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155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155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155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155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155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156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156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156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156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156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157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157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157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157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157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158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158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158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158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158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159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159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159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159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159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160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160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160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160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160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161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161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161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161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161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162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162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162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162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162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163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163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163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163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163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164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164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164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164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164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165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165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165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165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165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166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166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166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166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166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167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167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167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167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167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168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168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168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168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168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169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169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169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169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169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170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170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170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170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170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171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171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172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172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172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172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173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173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173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173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173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174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74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74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74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74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75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75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75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75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75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76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76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76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47625</xdr:colOff>
      <xdr:row>0</xdr:row>
      <xdr:rowOff>1543050</xdr:rowOff>
    </xdr:from>
    <xdr:to>
      <xdr:col>40</xdr:col>
      <xdr:colOff>0</xdr:colOff>
      <xdr:row>0</xdr:row>
      <xdr:rowOff>1685925</xdr:rowOff>
    </xdr:to>
    <xdr:sp macro="" textlink="">
      <xdr:nvSpPr>
        <xdr:cNvPr id="1765" name="Text Box 33"/>
        <xdr:cNvSpPr txBox="1">
          <a:spLocks noChangeArrowheads="1"/>
        </xdr:cNvSpPr>
      </xdr:nvSpPr>
      <xdr:spPr bwMode="auto">
        <a:xfrm>
          <a:off x="772096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76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76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76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77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77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77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77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77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77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77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77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77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77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78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78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78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78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78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78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78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78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78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78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79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79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79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79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79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79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79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79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79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79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80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80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80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80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80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80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80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80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80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80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81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81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81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81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81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181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181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181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181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181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182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182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182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182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182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182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182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182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182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182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183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183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183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183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183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183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183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183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183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183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184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184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184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184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184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184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184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184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184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184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185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185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185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185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185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185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185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185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185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185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186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186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186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186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186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186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186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186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186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186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187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187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187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187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187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187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187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187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187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187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188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188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188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188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188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188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188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188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188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188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189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189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189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189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189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189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189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189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189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189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190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190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190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190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190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190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190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190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190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190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191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191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191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191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191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191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191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191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191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191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192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192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192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192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192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192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192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192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192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192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193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193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193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193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193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193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193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193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193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193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194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194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194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194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194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194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194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194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194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194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195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195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195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195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195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195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195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195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195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195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196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196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196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196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196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196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196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196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196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196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197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197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197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197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197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197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197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197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197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197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198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198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198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198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198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198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198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198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198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198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199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199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199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199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199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199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199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199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199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199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200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200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200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200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200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200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200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200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200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200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201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201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201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201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201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201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201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201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201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201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202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202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202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202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202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202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202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202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202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202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203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203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203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203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203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203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203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203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203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203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204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204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204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204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204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204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204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204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204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204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205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205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205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205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205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205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205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205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205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205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206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206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206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206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206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206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206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206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206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206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207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207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207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207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207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207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207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207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207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207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208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208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208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208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208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208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208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208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208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208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209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209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209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209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209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209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209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209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209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209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210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210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210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210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210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210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210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210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210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210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211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211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211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211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211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211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211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211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211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211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212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212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212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212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212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212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212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47625</xdr:colOff>
      <xdr:row>0</xdr:row>
      <xdr:rowOff>1543050</xdr:rowOff>
    </xdr:from>
    <xdr:to>
      <xdr:col>51</xdr:col>
      <xdr:colOff>0</xdr:colOff>
      <xdr:row>0</xdr:row>
      <xdr:rowOff>1685925</xdr:rowOff>
    </xdr:to>
    <xdr:sp macro="" textlink="">
      <xdr:nvSpPr>
        <xdr:cNvPr id="3218" name="Text Box 33"/>
        <xdr:cNvSpPr txBox="1">
          <a:spLocks noChangeArrowheads="1"/>
        </xdr:cNvSpPr>
      </xdr:nvSpPr>
      <xdr:spPr bwMode="auto">
        <a:xfrm>
          <a:off x="772096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21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22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22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22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22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22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22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22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22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22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230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23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23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23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23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23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23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23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23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23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240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24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24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24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24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24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24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24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24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24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250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25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25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25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25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25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25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25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25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25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260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26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26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26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26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26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26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26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3268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3269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3270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3271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3272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3273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3274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3275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3276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3277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3278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3279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3280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3281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3282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3283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3284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3285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3286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3287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3288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3289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3290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3291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3292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3293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3294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3295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3296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3297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3298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3299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3300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3301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3302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3303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3304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3305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3306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3307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3308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3309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3310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3311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3312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3313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3314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3315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3316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3317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3318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3319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3320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3321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3322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3323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3324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3325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3326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3327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3328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3329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3330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3331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3332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3333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3334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3335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3336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3337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3338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3339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3340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3341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3342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3343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3344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3345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3346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3347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3348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3349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3350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3351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3352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3353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3354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3355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3356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3357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3358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3359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3360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3361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3362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3363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3364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3365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3366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3367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3368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3369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3370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3371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3372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3373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3374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3375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3376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3377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3378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3379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3380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3381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3382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3383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3384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3385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3386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3387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3388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3389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3390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3391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3392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3393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3394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3395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3396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3397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3398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3399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3400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3401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3402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3403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3404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3405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3406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3407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3408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3409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3410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3411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3412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3413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3414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3415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3416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3417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3418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3419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3420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3421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3422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3423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3424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3425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3426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3427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3428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3429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3430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3431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3432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3433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3434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3435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3436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3437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3438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3439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3440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3441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3442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3443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3444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3445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3446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3447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3448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3449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3450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3451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3452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3453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3454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3455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3456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3457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3458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3459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3460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3461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3462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3463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3464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3465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3466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3467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3468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3469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3470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3471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3472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3473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3474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3475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3476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3477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3478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3479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3480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3481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3482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3483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3484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3485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3486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3487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3488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3489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3490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3491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3492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3493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3494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3495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3496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3497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3498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3499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3500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3501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3502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3503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3504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3505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3506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3507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3508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3509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3510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3511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3512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3513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3514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3515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3516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3517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3518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3519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3520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3521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3522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3523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3524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3525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3526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3527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3528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3529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3530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3531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3532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3533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3534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3535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3536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3537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3538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3539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3540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3541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3542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3543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3544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3545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3546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3547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3548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3549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3550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3551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3552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3553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3554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3555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55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55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55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55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560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56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56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56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56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56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56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56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56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56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570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57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57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57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57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57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57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57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57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57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3580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3581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3582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3583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2</xdr:row>
      <xdr:rowOff>1543050</xdr:rowOff>
    </xdr:from>
    <xdr:to>
      <xdr:col>11</xdr:col>
      <xdr:colOff>0</xdr:colOff>
      <xdr:row>2</xdr:row>
      <xdr:rowOff>1685925</xdr:rowOff>
    </xdr:to>
    <xdr:sp macro="" textlink="">
      <xdr:nvSpPr>
        <xdr:cNvPr id="3584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2</xdr:row>
      <xdr:rowOff>1543050</xdr:rowOff>
    </xdr:from>
    <xdr:to>
      <xdr:col>11</xdr:col>
      <xdr:colOff>0</xdr:colOff>
      <xdr:row>2</xdr:row>
      <xdr:rowOff>1685925</xdr:rowOff>
    </xdr:to>
    <xdr:sp macro="" textlink="">
      <xdr:nvSpPr>
        <xdr:cNvPr id="3585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3586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8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8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9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9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9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9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9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9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9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9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9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9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1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1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1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1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1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1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1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1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2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2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2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2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2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2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2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2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2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2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3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3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3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3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3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3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3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3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3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3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4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4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4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4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4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4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4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4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4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4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5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5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5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5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5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5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5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5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5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5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6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6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6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6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6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6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6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6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6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6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7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7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367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367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367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3679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3681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368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368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368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3689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3691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369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369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3721" name="Line 69"/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3723" name="Line 69"/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3725" name="Line 69"/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3727" name="Line 69"/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3729" name="Line 69"/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3731" name="Line 69"/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3733" name="Line 69"/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3735" name="Line 69"/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3737" name="Line 69"/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3739" name="Line 69"/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3741" name="Line 69"/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3743" name="Line 69"/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3744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3745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3746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3747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3748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3749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3750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3751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3752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3753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3754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3755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3756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3757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3758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3759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3760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3761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3762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3763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3764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3765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3766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3767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768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769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770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771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772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773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774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775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776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777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778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779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780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781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782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783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784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785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786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787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788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789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3790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3791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47625</xdr:colOff>
      <xdr:row>0</xdr:row>
      <xdr:rowOff>1543050</xdr:rowOff>
    </xdr:from>
    <xdr:to>
      <xdr:col>51</xdr:col>
      <xdr:colOff>0</xdr:colOff>
      <xdr:row>0</xdr:row>
      <xdr:rowOff>1685925</xdr:rowOff>
    </xdr:to>
    <xdr:sp macro="" textlink="">
      <xdr:nvSpPr>
        <xdr:cNvPr id="3816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3817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1478280</xdr:rowOff>
    </xdr:from>
    <xdr:to>
      <xdr:col>49</xdr:col>
      <xdr:colOff>0</xdr:colOff>
      <xdr:row>1</xdr:row>
      <xdr:rowOff>30480</xdr:rowOff>
    </xdr:to>
    <xdr:sp macro="" textlink="">
      <xdr:nvSpPr>
        <xdr:cNvPr id="3818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3819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1478280</xdr:rowOff>
    </xdr:from>
    <xdr:to>
      <xdr:col>49</xdr:col>
      <xdr:colOff>0</xdr:colOff>
      <xdr:row>1</xdr:row>
      <xdr:rowOff>30480</xdr:rowOff>
    </xdr:to>
    <xdr:sp macro="" textlink="">
      <xdr:nvSpPr>
        <xdr:cNvPr id="3820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3821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1478280</xdr:rowOff>
    </xdr:from>
    <xdr:to>
      <xdr:col>49</xdr:col>
      <xdr:colOff>0</xdr:colOff>
      <xdr:row>1</xdr:row>
      <xdr:rowOff>30480</xdr:rowOff>
    </xdr:to>
    <xdr:sp macro="" textlink="">
      <xdr:nvSpPr>
        <xdr:cNvPr id="3822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3823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1478280</xdr:rowOff>
    </xdr:from>
    <xdr:to>
      <xdr:col>49</xdr:col>
      <xdr:colOff>0</xdr:colOff>
      <xdr:row>1</xdr:row>
      <xdr:rowOff>30480</xdr:rowOff>
    </xdr:to>
    <xdr:sp macro="" textlink="">
      <xdr:nvSpPr>
        <xdr:cNvPr id="3824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3825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1478280</xdr:rowOff>
    </xdr:from>
    <xdr:to>
      <xdr:col>49</xdr:col>
      <xdr:colOff>0</xdr:colOff>
      <xdr:row>1</xdr:row>
      <xdr:rowOff>30480</xdr:rowOff>
    </xdr:to>
    <xdr:sp macro="" textlink="">
      <xdr:nvSpPr>
        <xdr:cNvPr id="3826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3827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1478280</xdr:rowOff>
    </xdr:from>
    <xdr:to>
      <xdr:col>49</xdr:col>
      <xdr:colOff>0</xdr:colOff>
      <xdr:row>1</xdr:row>
      <xdr:rowOff>30480</xdr:rowOff>
    </xdr:to>
    <xdr:sp macro="" textlink="">
      <xdr:nvSpPr>
        <xdr:cNvPr id="3828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3829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1478280</xdr:rowOff>
    </xdr:from>
    <xdr:to>
      <xdr:col>49</xdr:col>
      <xdr:colOff>0</xdr:colOff>
      <xdr:row>1</xdr:row>
      <xdr:rowOff>30480</xdr:rowOff>
    </xdr:to>
    <xdr:sp macro="" textlink="">
      <xdr:nvSpPr>
        <xdr:cNvPr id="3830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3831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1478280</xdr:rowOff>
    </xdr:from>
    <xdr:to>
      <xdr:col>49</xdr:col>
      <xdr:colOff>0</xdr:colOff>
      <xdr:row>1</xdr:row>
      <xdr:rowOff>30480</xdr:rowOff>
    </xdr:to>
    <xdr:sp macro="" textlink="">
      <xdr:nvSpPr>
        <xdr:cNvPr id="3832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3833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1478280</xdr:rowOff>
    </xdr:from>
    <xdr:to>
      <xdr:col>49</xdr:col>
      <xdr:colOff>0</xdr:colOff>
      <xdr:row>1</xdr:row>
      <xdr:rowOff>30480</xdr:rowOff>
    </xdr:to>
    <xdr:sp macro="" textlink="">
      <xdr:nvSpPr>
        <xdr:cNvPr id="3834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3835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1478280</xdr:rowOff>
    </xdr:from>
    <xdr:to>
      <xdr:col>49</xdr:col>
      <xdr:colOff>0</xdr:colOff>
      <xdr:row>1</xdr:row>
      <xdr:rowOff>30480</xdr:rowOff>
    </xdr:to>
    <xdr:sp macro="" textlink="">
      <xdr:nvSpPr>
        <xdr:cNvPr id="3836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3837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1478280</xdr:rowOff>
    </xdr:from>
    <xdr:to>
      <xdr:col>49</xdr:col>
      <xdr:colOff>0</xdr:colOff>
      <xdr:row>1</xdr:row>
      <xdr:rowOff>30480</xdr:rowOff>
    </xdr:to>
    <xdr:sp macro="" textlink="">
      <xdr:nvSpPr>
        <xdr:cNvPr id="3838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3839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1478280</xdr:rowOff>
    </xdr:from>
    <xdr:to>
      <xdr:col>49</xdr:col>
      <xdr:colOff>0</xdr:colOff>
      <xdr:row>1</xdr:row>
      <xdr:rowOff>30480</xdr:rowOff>
    </xdr:to>
    <xdr:sp macro="" textlink="">
      <xdr:nvSpPr>
        <xdr:cNvPr id="3840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3841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42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4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4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4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4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4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4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5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5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5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5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5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5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5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5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5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5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6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6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6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6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6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6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6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0</xdr:row>
      <xdr:rowOff>1543050</xdr:rowOff>
    </xdr:from>
    <xdr:to>
      <xdr:col>29</xdr:col>
      <xdr:colOff>0</xdr:colOff>
      <xdr:row>0</xdr:row>
      <xdr:rowOff>1685925</xdr:rowOff>
    </xdr:to>
    <xdr:sp macro="" textlink="">
      <xdr:nvSpPr>
        <xdr:cNvPr id="3867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387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387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387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387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387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388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388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388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388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388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389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389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47625</xdr:colOff>
      <xdr:row>0</xdr:row>
      <xdr:rowOff>1543050</xdr:rowOff>
    </xdr:from>
    <xdr:to>
      <xdr:col>40</xdr:col>
      <xdr:colOff>0</xdr:colOff>
      <xdr:row>0</xdr:row>
      <xdr:rowOff>1685925</xdr:rowOff>
    </xdr:to>
    <xdr:sp macro="" textlink="">
      <xdr:nvSpPr>
        <xdr:cNvPr id="3919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3920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392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392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392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392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392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392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392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392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393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393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393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393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393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393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393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393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393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393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394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394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394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394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394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0</xdr:row>
      <xdr:rowOff>1543050</xdr:rowOff>
    </xdr:from>
    <xdr:to>
      <xdr:col>20</xdr:col>
      <xdr:colOff>0</xdr:colOff>
      <xdr:row>0</xdr:row>
      <xdr:rowOff>1685925</xdr:rowOff>
    </xdr:to>
    <xdr:sp macro="" textlink="">
      <xdr:nvSpPr>
        <xdr:cNvPr id="3945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3947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3949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3951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3953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3955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3957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3959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3961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3963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3965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3967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3969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3198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19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0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0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0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0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0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0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0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0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0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1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1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1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1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1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1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1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1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99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99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99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99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0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0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0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0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0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0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0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0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0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0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1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1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1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1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0</xdr:row>
      <xdr:rowOff>1543050</xdr:rowOff>
    </xdr:from>
    <xdr:to>
      <xdr:col>29</xdr:col>
      <xdr:colOff>0</xdr:colOff>
      <xdr:row>0</xdr:row>
      <xdr:rowOff>1685925</xdr:rowOff>
    </xdr:to>
    <xdr:sp macro="" textlink="">
      <xdr:nvSpPr>
        <xdr:cNvPr id="4014" name="Text Box 33"/>
        <xdr:cNvSpPr txBox="1">
          <a:spLocks noChangeArrowheads="1"/>
        </xdr:cNvSpPr>
      </xdr:nvSpPr>
      <xdr:spPr bwMode="auto">
        <a:xfrm>
          <a:off x="76904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4017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401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4021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4023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4025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4027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402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4031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4033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4035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4037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403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4040" name="Text Box 33"/>
        <xdr:cNvSpPr txBox="1">
          <a:spLocks noChangeArrowheads="1"/>
        </xdr:cNvSpPr>
      </xdr:nvSpPr>
      <xdr:spPr bwMode="auto">
        <a:xfrm>
          <a:off x="769048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41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43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44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45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46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47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38</xdr:row>
      <xdr:rowOff>1543050</xdr:rowOff>
    </xdr:from>
    <xdr:to>
      <xdr:col>7</xdr:col>
      <xdr:colOff>0</xdr:colOff>
      <xdr:row>39</xdr:row>
      <xdr:rowOff>9525</xdr:rowOff>
    </xdr:to>
    <xdr:sp macro="" textlink="">
      <xdr:nvSpPr>
        <xdr:cNvPr id="4048" name="Line 24"/>
        <xdr:cNvSpPr>
          <a:spLocks noChangeShapeType="1"/>
        </xdr:cNvSpPr>
      </xdr:nvSpPr>
      <xdr:spPr bwMode="auto">
        <a:xfrm flipV="1">
          <a:off x="57607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1562100</xdr:rowOff>
    </xdr:from>
    <xdr:to>
      <xdr:col>9</xdr:col>
      <xdr:colOff>0</xdr:colOff>
      <xdr:row>39</xdr:row>
      <xdr:rowOff>28575</xdr:rowOff>
    </xdr:to>
    <xdr:sp macro="" textlink="">
      <xdr:nvSpPr>
        <xdr:cNvPr id="4049" name="Line 26"/>
        <xdr:cNvSpPr>
          <a:spLocks noChangeShapeType="1"/>
        </xdr:cNvSpPr>
      </xdr:nvSpPr>
      <xdr:spPr bwMode="auto">
        <a:xfrm flipV="1">
          <a:off x="72771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38</xdr:row>
      <xdr:rowOff>1543050</xdr:rowOff>
    </xdr:from>
    <xdr:to>
      <xdr:col>7</xdr:col>
      <xdr:colOff>0</xdr:colOff>
      <xdr:row>39</xdr:row>
      <xdr:rowOff>9525</xdr:rowOff>
    </xdr:to>
    <xdr:sp macro="" textlink="">
      <xdr:nvSpPr>
        <xdr:cNvPr id="4050" name="Line 548"/>
        <xdr:cNvSpPr>
          <a:spLocks noChangeShapeType="1"/>
        </xdr:cNvSpPr>
      </xdr:nvSpPr>
      <xdr:spPr bwMode="auto">
        <a:xfrm flipV="1">
          <a:off x="57607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1562100</xdr:rowOff>
    </xdr:from>
    <xdr:to>
      <xdr:col>9</xdr:col>
      <xdr:colOff>0</xdr:colOff>
      <xdr:row>39</xdr:row>
      <xdr:rowOff>28575</xdr:rowOff>
    </xdr:to>
    <xdr:sp macro="" textlink="">
      <xdr:nvSpPr>
        <xdr:cNvPr id="4051" name="Line 550"/>
        <xdr:cNvSpPr>
          <a:spLocks noChangeShapeType="1"/>
        </xdr:cNvSpPr>
      </xdr:nvSpPr>
      <xdr:spPr bwMode="auto">
        <a:xfrm flipV="1">
          <a:off x="72771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52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53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54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55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56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57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58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59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60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61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62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63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38</xdr:row>
      <xdr:rowOff>1543050</xdr:rowOff>
    </xdr:from>
    <xdr:to>
      <xdr:col>7</xdr:col>
      <xdr:colOff>0</xdr:colOff>
      <xdr:row>39</xdr:row>
      <xdr:rowOff>9525</xdr:rowOff>
    </xdr:to>
    <xdr:sp macro="" textlink="">
      <xdr:nvSpPr>
        <xdr:cNvPr id="4064" name="Line 24"/>
        <xdr:cNvSpPr>
          <a:spLocks noChangeShapeType="1"/>
        </xdr:cNvSpPr>
      </xdr:nvSpPr>
      <xdr:spPr bwMode="auto">
        <a:xfrm flipV="1">
          <a:off x="57607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1562100</xdr:rowOff>
    </xdr:from>
    <xdr:to>
      <xdr:col>9</xdr:col>
      <xdr:colOff>0</xdr:colOff>
      <xdr:row>39</xdr:row>
      <xdr:rowOff>28575</xdr:rowOff>
    </xdr:to>
    <xdr:sp macro="" textlink="">
      <xdr:nvSpPr>
        <xdr:cNvPr id="4065" name="Line 26"/>
        <xdr:cNvSpPr>
          <a:spLocks noChangeShapeType="1"/>
        </xdr:cNvSpPr>
      </xdr:nvSpPr>
      <xdr:spPr bwMode="auto">
        <a:xfrm flipV="1">
          <a:off x="72771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38</xdr:row>
      <xdr:rowOff>1543050</xdr:rowOff>
    </xdr:from>
    <xdr:to>
      <xdr:col>7</xdr:col>
      <xdr:colOff>0</xdr:colOff>
      <xdr:row>39</xdr:row>
      <xdr:rowOff>9525</xdr:rowOff>
    </xdr:to>
    <xdr:sp macro="" textlink="">
      <xdr:nvSpPr>
        <xdr:cNvPr id="4066" name="Line 548"/>
        <xdr:cNvSpPr>
          <a:spLocks noChangeShapeType="1"/>
        </xdr:cNvSpPr>
      </xdr:nvSpPr>
      <xdr:spPr bwMode="auto">
        <a:xfrm flipV="1">
          <a:off x="57607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1562100</xdr:rowOff>
    </xdr:from>
    <xdr:to>
      <xdr:col>9</xdr:col>
      <xdr:colOff>0</xdr:colOff>
      <xdr:row>39</xdr:row>
      <xdr:rowOff>28575</xdr:rowOff>
    </xdr:to>
    <xdr:sp macro="" textlink="">
      <xdr:nvSpPr>
        <xdr:cNvPr id="4067" name="Line 550"/>
        <xdr:cNvSpPr>
          <a:spLocks noChangeShapeType="1"/>
        </xdr:cNvSpPr>
      </xdr:nvSpPr>
      <xdr:spPr bwMode="auto">
        <a:xfrm flipV="1">
          <a:off x="72771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68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69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70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71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72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73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0</xdr:row>
      <xdr:rowOff>1543050</xdr:rowOff>
    </xdr:from>
    <xdr:to>
      <xdr:col>20</xdr:col>
      <xdr:colOff>0</xdr:colOff>
      <xdr:row>0</xdr:row>
      <xdr:rowOff>1685925</xdr:rowOff>
    </xdr:to>
    <xdr:sp macro="" textlink="">
      <xdr:nvSpPr>
        <xdr:cNvPr id="4074" name="Text Box 33"/>
        <xdr:cNvSpPr txBox="1">
          <a:spLocks noChangeArrowheads="1"/>
        </xdr:cNvSpPr>
      </xdr:nvSpPr>
      <xdr:spPr bwMode="auto">
        <a:xfrm>
          <a:off x="76904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077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07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081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083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085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087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08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091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093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095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097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09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47625</xdr:colOff>
      <xdr:row>0</xdr:row>
      <xdr:rowOff>1543050</xdr:rowOff>
    </xdr:from>
    <xdr:to>
      <xdr:col>51</xdr:col>
      <xdr:colOff>0</xdr:colOff>
      <xdr:row>0</xdr:row>
      <xdr:rowOff>1685925</xdr:rowOff>
    </xdr:to>
    <xdr:sp macro="" textlink="">
      <xdr:nvSpPr>
        <xdr:cNvPr id="4126" name="Text Box 33"/>
        <xdr:cNvSpPr txBox="1">
          <a:spLocks noChangeArrowheads="1"/>
        </xdr:cNvSpPr>
      </xdr:nvSpPr>
      <xdr:spPr bwMode="auto">
        <a:xfrm>
          <a:off x="76904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4127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412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4130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4131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4132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4133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4134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4135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4136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4137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4138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413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4140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4141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4142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4143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4144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4145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4146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4147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4148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414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4150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4151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47625</xdr:colOff>
      <xdr:row>0</xdr:row>
      <xdr:rowOff>1543050</xdr:rowOff>
    </xdr:from>
    <xdr:to>
      <xdr:col>40</xdr:col>
      <xdr:colOff>0</xdr:colOff>
      <xdr:row>0</xdr:row>
      <xdr:rowOff>1685925</xdr:rowOff>
    </xdr:to>
    <xdr:sp macro="" textlink="">
      <xdr:nvSpPr>
        <xdr:cNvPr id="4178" name="Text Box 33"/>
        <xdr:cNvSpPr txBox="1">
          <a:spLocks noChangeArrowheads="1"/>
        </xdr:cNvSpPr>
      </xdr:nvSpPr>
      <xdr:spPr bwMode="auto">
        <a:xfrm>
          <a:off x="76904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36</xdr:col>
      <xdr:colOff>0</xdr:colOff>
      <xdr:row>0</xdr:row>
      <xdr:rowOff>1463040</xdr:rowOff>
    </xdr:from>
    <xdr:to>
      <xdr:col>36</xdr:col>
      <xdr:colOff>0</xdr:colOff>
      <xdr:row>1</xdr:row>
      <xdr:rowOff>7620</xdr:rowOff>
    </xdr:to>
    <xdr:sp macro="" textlink="">
      <xdr:nvSpPr>
        <xdr:cNvPr id="4179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1478280</xdr:rowOff>
    </xdr:from>
    <xdr:to>
      <xdr:col>38</xdr:col>
      <xdr:colOff>0</xdr:colOff>
      <xdr:row>1</xdr:row>
      <xdr:rowOff>30480</xdr:rowOff>
    </xdr:to>
    <xdr:sp macro="" textlink="">
      <xdr:nvSpPr>
        <xdr:cNvPr id="4180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1463040</xdr:rowOff>
    </xdr:from>
    <xdr:to>
      <xdr:col>36</xdr:col>
      <xdr:colOff>0</xdr:colOff>
      <xdr:row>1</xdr:row>
      <xdr:rowOff>7620</xdr:rowOff>
    </xdr:to>
    <xdr:sp macro="" textlink="">
      <xdr:nvSpPr>
        <xdr:cNvPr id="4181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1478280</xdr:rowOff>
    </xdr:from>
    <xdr:to>
      <xdr:col>38</xdr:col>
      <xdr:colOff>0</xdr:colOff>
      <xdr:row>1</xdr:row>
      <xdr:rowOff>30480</xdr:rowOff>
    </xdr:to>
    <xdr:sp macro="" textlink="">
      <xdr:nvSpPr>
        <xdr:cNvPr id="4182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1463040</xdr:rowOff>
    </xdr:from>
    <xdr:to>
      <xdr:col>36</xdr:col>
      <xdr:colOff>0</xdr:colOff>
      <xdr:row>1</xdr:row>
      <xdr:rowOff>7620</xdr:rowOff>
    </xdr:to>
    <xdr:sp macro="" textlink="">
      <xdr:nvSpPr>
        <xdr:cNvPr id="4183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1478280</xdr:rowOff>
    </xdr:from>
    <xdr:to>
      <xdr:col>38</xdr:col>
      <xdr:colOff>0</xdr:colOff>
      <xdr:row>1</xdr:row>
      <xdr:rowOff>30480</xdr:rowOff>
    </xdr:to>
    <xdr:sp macro="" textlink="">
      <xdr:nvSpPr>
        <xdr:cNvPr id="4184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1463040</xdr:rowOff>
    </xdr:from>
    <xdr:to>
      <xdr:col>36</xdr:col>
      <xdr:colOff>0</xdr:colOff>
      <xdr:row>1</xdr:row>
      <xdr:rowOff>7620</xdr:rowOff>
    </xdr:to>
    <xdr:sp macro="" textlink="">
      <xdr:nvSpPr>
        <xdr:cNvPr id="4185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1478280</xdr:rowOff>
    </xdr:from>
    <xdr:to>
      <xdr:col>38</xdr:col>
      <xdr:colOff>0</xdr:colOff>
      <xdr:row>1</xdr:row>
      <xdr:rowOff>30480</xdr:rowOff>
    </xdr:to>
    <xdr:sp macro="" textlink="">
      <xdr:nvSpPr>
        <xdr:cNvPr id="4186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1463040</xdr:rowOff>
    </xdr:from>
    <xdr:to>
      <xdr:col>36</xdr:col>
      <xdr:colOff>0</xdr:colOff>
      <xdr:row>1</xdr:row>
      <xdr:rowOff>7620</xdr:rowOff>
    </xdr:to>
    <xdr:sp macro="" textlink="">
      <xdr:nvSpPr>
        <xdr:cNvPr id="4187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1478280</xdr:rowOff>
    </xdr:from>
    <xdr:to>
      <xdr:col>38</xdr:col>
      <xdr:colOff>0</xdr:colOff>
      <xdr:row>1</xdr:row>
      <xdr:rowOff>30480</xdr:rowOff>
    </xdr:to>
    <xdr:sp macro="" textlink="">
      <xdr:nvSpPr>
        <xdr:cNvPr id="4188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1463040</xdr:rowOff>
    </xdr:from>
    <xdr:to>
      <xdr:col>36</xdr:col>
      <xdr:colOff>0</xdr:colOff>
      <xdr:row>1</xdr:row>
      <xdr:rowOff>7620</xdr:rowOff>
    </xdr:to>
    <xdr:sp macro="" textlink="">
      <xdr:nvSpPr>
        <xdr:cNvPr id="4189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1478280</xdr:rowOff>
    </xdr:from>
    <xdr:to>
      <xdr:col>38</xdr:col>
      <xdr:colOff>0</xdr:colOff>
      <xdr:row>1</xdr:row>
      <xdr:rowOff>30480</xdr:rowOff>
    </xdr:to>
    <xdr:sp macro="" textlink="">
      <xdr:nvSpPr>
        <xdr:cNvPr id="4190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1463040</xdr:rowOff>
    </xdr:from>
    <xdr:to>
      <xdr:col>36</xdr:col>
      <xdr:colOff>0</xdr:colOff>
      <xdr:row>1</xdr:row>
      <xdr:rowOff>7620</xdr:rowOff>
    </xdr:to>
    <xdr:sp macro="" textlink="">
      <xdr:nvSpPr>
        <xdr:cNvPr id="4191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1478280</xdr:rowOff>
    </xdr:from>
    <xdr:to>
      <xdr:col>38</xdr:col>
      <xdr:colOff>0</xdr:colOff>
      <xdr:row>1</xdr:row>
      <xdr:rowOff>30480</xdr:rowOff>
    </xdr:to>
    <xdr:sp macro="" textlink="">
      <xdr:nvSpPr>
        <xdr:cNvPr id="4192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1463040</xdr:rowOff>
    </xdr:from>
    <xdr:to>
      <xdr:col>36</xdr:col>
      <xdr:colOff>0</xdr:colOff>
      <xdr:row>1</xdr:row>
      <xdr:rowOff>7620</xdr:rowOff>
    </xdr:to>
    <xdr:sp macro="" textlink="">
      <xdr:nvSpPr>
        <xdr:cNvPr id="4193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1478280</xdr:rowOff>
    </xdr:from>
    <xdr:to>
      <xdr:col>38</xdr:col>
      <xdr:colOff>0</xdr:colOff>
      <xdr:row>1</xdr:row>
      <xdr:rowOff>30480</xdr:rowOff>
    </xdr:to>
    <xdr:sp macro="" textlink="">
      <xdr:nvSpPr>
        <xdr:cNvPr id="4194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1463040</xdr:rowOff>
    </xdr:from>
    <xdr:to>
      <xdr:col>36</xdr:col>
      <xdr:colOff>0</xdr:colOff>
      <xdr:row>1</xdr:row>
      <xdr:rowOff>7620</xdr:rowOff>
    </xdr:to>
    <xdr:sp macro="" textlink="">
      <xdr:nvSpPr>
        <xdr:cNvPr id="4195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1478280</xdr:rowOff>
    </xdr:from>
    <xdr:to>
      <xdr:col>38</xdr:col>
      <xdr:colOff>0</xdr:colOff>
      <xdr:row>1</xdr:row>
      <xdr:rowOff>30480</xdr:rowOff>
    </xdr:to>
    <xdr:sp macro="" textlink="">
      <xdr:nvSpPr>
        <xdr:cNvPr id="4196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1463040</xdr:rowOff>
    </xdr:from>
    <xdr:to>
      <xdr:col>36</xdr:col>
      <xdr:colOff>0</xdr:colOff>
      <xdr:row>1</xdr:row>
      <xdr:rowOff>7620</xdr:rowOff>
    </xdr:to>
    <xdr:sp macro="" textlink="">
      <xdr:nvSpPr>
        <xdr:cNvPr id="4197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1478280</xdr:rowOff>
    </xdr:from>
    <xdr:to>
      <xdr:col>38</xdr:col>
      <xdr:colOff>0</xdr:colOff>
      <xdr:row>1</xdr:row>
      <xdr:rowOff>30480</xdr:rowOff>
    </xdr:to>
    <xdr:sp macro="" textlink="">
      <xdr:nvSpPr>
        <xdr:cNvPr id="4198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1463040</xdr:rowOff>
    </xdr:from>
    <xdr:to>
      <xdr:col>36</xdr:col>
      <xdr:colOff>0</xdr:colOff>
      <xdr:row>1</xdr:row>
      <xdr:rowOff>7620</xdr:rowOff>
    </xdr:to>
    <xdr:sp macro="" textlink="">
      <xdr:nvSpPr>
        <xdr:cNvPr id="4199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1478280</xdr:rowOff>
    </xdr:from>
    <xdr:to>
      <xdr:col>38</xdr:col>
      <xdr:colOff>0</xdr:colOff>
      <xdr:row>1</xdr:row>
      <xdr:rowOff>30480</xdr:rowOff>
    </xdr:to>
    <xdr:sp macro="" textlink="">
      <xdr:nvSpPr>
        <xdr:cNvPr id="4200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1463040</xdr:rowOff>
    </xdr:from>
    <xdr:to>
      <xdr:col>36</xdr:col>
      <xdr:colOff>0</xdr:colOff>
      <xdr:row>1</xdr:row>
      <xdr:rowOff>7620</xdr:rowOff>
    </xdr:to>
    <xdr:sp macro="" textlink="">
      <xdr:nvSpPr>
        <xdr:cNvPr id="4201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1478280</xdr:rowOff>
    </xdr:from>
    <xdr:to>
      <xdr:col>38</xdr:col>
      <xdr:colOff>0</xdr:colOff>
      <xdr:row>1</xdr:row>
      <xdr:rowOff>30480</xdr:rowOff>
    </xdr:to>
    <xdr:sp macro="" textlink="">
      <xdr:nvSpPr>
        <xdr:cNvPr id="4202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4203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0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0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0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0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0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1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4211" name="Line 24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4212" name="Line 26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4213" name="Line 548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4214" name="Line 550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1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1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1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1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1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2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2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2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2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2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2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2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4227" name="Line 24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4228" name="Line 26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4229" name="Line 548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4230" name="Line 550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3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3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3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3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3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3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3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3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3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4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4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4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4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4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4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4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4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4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426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426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426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426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426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426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426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426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426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427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427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427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427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427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427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427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427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427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427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428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428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428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428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428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8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8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8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8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8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9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9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9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9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9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9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9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9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9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9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30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30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30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30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30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30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30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30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30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31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31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31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31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31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32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32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32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32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32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33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33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4358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4360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4362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4364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4366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4368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4370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4372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4374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4376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4378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4380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438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438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438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438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438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438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438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438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438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439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439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439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439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439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439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439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439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439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439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440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440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440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440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440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4405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0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0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0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1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1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1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1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1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1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1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1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1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1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2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2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2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2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2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2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2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2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2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2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3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3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3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3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3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3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3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3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3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3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4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4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4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4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4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4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4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4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4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4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5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5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5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5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5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5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5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5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5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5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6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6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6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6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6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6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6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6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6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6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7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7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7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7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7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7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7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7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7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7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8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8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8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8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8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8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8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8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8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8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9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9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9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9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9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9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9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9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9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9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50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50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50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0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0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0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0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0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0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0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1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1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1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1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1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1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1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1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1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1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2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2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2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2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2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2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2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2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2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2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3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3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3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3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3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3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3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3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3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3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4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4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4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4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4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4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4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4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4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4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5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5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5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5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5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5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5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5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5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5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6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6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6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6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6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6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6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6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6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6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7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7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7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7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7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7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7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7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7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7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8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8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8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8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8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8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8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8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8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8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9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9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9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9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9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9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9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9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9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59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0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0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0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0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0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0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0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0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0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0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1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1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1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1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1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1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1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1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1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1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2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2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2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2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2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2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2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2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2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2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3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3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3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3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3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3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3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3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3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3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4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4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4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4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4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4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4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4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4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4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5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5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5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5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5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5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5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5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5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5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6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6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6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6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6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6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6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6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6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6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7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7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7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7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7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7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7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7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7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7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8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8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8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8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8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8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8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8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8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8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9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9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9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9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9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69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69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69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69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69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0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0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0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0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0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0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0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0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0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0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1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1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1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1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1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1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1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1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1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1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2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2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2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2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2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2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2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2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2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2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3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3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3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3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3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3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3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3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3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3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4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4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4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4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4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4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4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4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4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4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5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5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5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5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5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5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5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5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5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5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6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6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6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6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6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6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6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0</xdr:row>
      <xdr:rowOff>1543050</xdr:rowOff>
    </xdr:from>
    <xdr:to>
      <xdr:col>20</xdr:col>
      <xdr:colOff>0</xdr:colOff>
      <xdr:row>0</xdr:row>
      <xdr:rowOff>1685925</xdr:rowOff>
    </xdr:to>
    <xdr:sp macro="" textlink="">
      <xdr:nvSpPr>
        <xdr:cNvPr id="4767" name="Text Box 33"/>
        <xdr:cNvSpPr txBox="1">
          <a:spLocks noChangeArrowheads="1"/>
        </xdr:cNvSpPr>
      </xdr:nvSpPr>
      <xdr:spPr bwMode="auto">
        <a:xfrm>
          <a:off x="13938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77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77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77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77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77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78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78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78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78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78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79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79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79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79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79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80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80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80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80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80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81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81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81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481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18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20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22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24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26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28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30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32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34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36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38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40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42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44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46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48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50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52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54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56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58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60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62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4864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866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868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870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872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874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876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878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880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882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884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886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888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890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892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894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896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898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900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902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904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906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908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910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4912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14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16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18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20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22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24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26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28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30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32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34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36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38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40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42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44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46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48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50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52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54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56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58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4960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62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64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66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68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70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72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74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76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78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80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82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84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86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88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90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92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94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96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4998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5000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5002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5004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5006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5008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10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12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14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16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18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20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22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24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26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28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30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32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34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36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38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40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42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44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46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48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50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52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54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5056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58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60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62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64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66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68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70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72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74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76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78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80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82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84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86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88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90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92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94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96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098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100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102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5104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510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510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511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511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511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511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511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512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512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512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512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512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0</xdr:row>
      <xdr:rowOff>1543050</xdr:rowOff>
    </xdr:from>
    <xdr:to>
      <xdr:col>29</xdr:col>
      <xdr:colOff>0</xdr:colOff>
      <xdr:row>0</xdr:row>
      <xdr:rowOff>1685925</xdr:rowOff>
    </xdr:to>
    <xdr:sp macro="" textlink="">
      <xdr:nvSpPr>
        <xdr:cNvPr id="5490" name="Text Box 33"/>
        <xdr:cNvSpPr txBox="1">
          <a:spLocks noChangeArrowheads="1"/>
        </xdr:cNvSpPr>
      </xdr:nvSpPr>
      <xdr:spPr bwMode="auto">
        <a:xfrm>
          <a:off x="261385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549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549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549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549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550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550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550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550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550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551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551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551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551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551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552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552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552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552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552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553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553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553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553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553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5541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5543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5545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5547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5549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5551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5553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5555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5557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5559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5561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5563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5565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5567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5569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5571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5573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5575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5577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5579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5581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5583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5585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5587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5589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5591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5593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5595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5597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5599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5601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5603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5605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5607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5609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5611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5613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5615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5617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5619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5621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5623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5625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5627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5629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5631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5633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5635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5637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5639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5641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5643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5645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5647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5649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5651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5653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5655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5657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5659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5661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5663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5665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5667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5669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5671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5673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5675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5677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5679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5681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5683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5685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5687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5689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5691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5693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5695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5697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5699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5701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5703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5705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5707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5709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5711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5713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5715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5717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5719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5721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5723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5725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5727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5729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5731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5733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5735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5737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5739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5741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5743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5745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5747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5749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5751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5753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5755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5757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5759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5761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5763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5765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5767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5769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5771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5773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5775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5777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5779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5781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5783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5785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5787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5789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5791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5793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5795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5797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5799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5801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5803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5805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5807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5809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5811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5813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5815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5817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5819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5821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5823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5825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5827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582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583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583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583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583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583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584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584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584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584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584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585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47625</xdr:colOff>
      <xdr:row>0</xdr:row>
      <xdr:rowOff>1543050</xdr:rowOff>
    </xdr:from>
    <xdr:to>
      <xdr:col>40</xdr:col>
      <xdr:colOff>0</xdr:colOff>
      <xdr:row>0</xdr:row>
      <xdr:rowOff>1685925</xdr:rowOff>
    </xdr:to>
    <xdr:sp macro="" textlink="">
      <xdr:nvSpPr>
        <xdr:cNvPr id="5852" name="Text Box 33"/>
        <xdr:cNvSpPr txBox="1">
          <a:spLocks noChangeArrowheads="1"/>
        </xdr:cNvSpPr>
      </xdr:nvSpPr>
      <xdr:spPr bwMode="auto">
        <a:xfrm>
          <a:off x="3228022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585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585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585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585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585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585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586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586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586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586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586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586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586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586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586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586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587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587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587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587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587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587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587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587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587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587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588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588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588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588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588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588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588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588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588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588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589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589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589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589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589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589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589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589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589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589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590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590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590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590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590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590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590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590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590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590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591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591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591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591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591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591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591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591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591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591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592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592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592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592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592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592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592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592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592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592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593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593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593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593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593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593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593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593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593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593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594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594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594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594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594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594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594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594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594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594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595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595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595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595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595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595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595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595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595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595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596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596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596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596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596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596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596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596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596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596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597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597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597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597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597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597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597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597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597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597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598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598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598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598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598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598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598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598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598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598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599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599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599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599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599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599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599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599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599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599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600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600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600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600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600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600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600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600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600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600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601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601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601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601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601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601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601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601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601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601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602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602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602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602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602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602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602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602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602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602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603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603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603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603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603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603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603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603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603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603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604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604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604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604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604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604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604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604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604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604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605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605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605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605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605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605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605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605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605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605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606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606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606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606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606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606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606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606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606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606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607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607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607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607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607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607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607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607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607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607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608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608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608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608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608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608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608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608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608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608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609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609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609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609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609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609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609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609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609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609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610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610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610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610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610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610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610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610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610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610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611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611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611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611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611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611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611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611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611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611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612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612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612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612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612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612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612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612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612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612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613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613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613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613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613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613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613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613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613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613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614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614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614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614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614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614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614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614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614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614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615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615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615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615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615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615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615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615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615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615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616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616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616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616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616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616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616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616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616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616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617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617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617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617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617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617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617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617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617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617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618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618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618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618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618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618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618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618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618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618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19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19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19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19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19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19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19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19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19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19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20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20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20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20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20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20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20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20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20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20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21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21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21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21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47625</xdr:colOff>
      <xdr:row>0</xdr:row>
      <xdr:rowOff>1543050</xdr:rowOff>
    </xdr:from>
    <xdr:to>
      <xdr:col>51</xdr:col>
      <xdr:colOff>0</xdr:colOff>
      <xdr:row>0</xdr:row>
      <xdr:rowOff>1685925</xdr:rowOff>
    </xdr:to>
    <xdr:sp macro="" textlink="">
      <xdr:nvSpPr>
        <xdr:cNvPr id="6214" name="Text Box 33"/>
        <xdr:cNvSpPr txBox="1">
          <a:spLocks noChangeArrowheads="1"/>
        </xdr:cNvSpPr>
      </xdr:nvSpPr>
      <xdr:spPr bwMode="auto">
        <a:xfrm>
          <a:off x="384067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21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21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21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21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22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22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22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22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22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22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22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22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22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22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23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23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23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23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23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23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23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23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23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23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24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24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24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24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24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24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24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24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24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24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25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25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25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25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25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25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25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25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25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25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26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26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26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26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6264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6265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6266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6267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6268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6269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6270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6271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6272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6273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6274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6275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6276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6277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6278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6279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6280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6281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6282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6283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6284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6285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6286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6287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6288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6289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6290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6291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6292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6293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6294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6295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6296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6297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6298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6299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6300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6301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6302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6303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6304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6305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6306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6307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6308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6309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6310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6311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6312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6313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6314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6315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6316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6317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6318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6319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6320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6321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6322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6323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6324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6325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6326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6327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6328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6329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6330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6331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6332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6333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6334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6335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6336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6337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6338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6339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6340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6341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6342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6343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6344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6345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6346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6347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6348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6349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6350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6351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6352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6353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6354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6355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6356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6357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6358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6359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6360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6361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6362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6363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6364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6365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6366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6367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6368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6369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6370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6371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6372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6373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6374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6375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6376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6377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6378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6379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6380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6381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6382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6383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6384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6385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6386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6387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6388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6389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6390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6391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6392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6393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6394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6395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6396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6397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6398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6399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6400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6401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6402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6403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6404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6405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6406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6407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6408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6409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6410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6411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6412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6413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6414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6415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6416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6417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6418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6419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6420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6421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6422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6423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6424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6425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6426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6427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6428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6429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6430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6431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6432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6433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6434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6435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6436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6437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6438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6439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6440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6441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6442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6443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6444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6445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6446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6447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6448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6449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6450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6451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6452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6453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6454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6455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6456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6457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6458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6459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6460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6461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6462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6463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6464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6465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6466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6467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6468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6469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6470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6471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6472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6473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6474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6475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6476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6477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6478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6479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6480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6481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6482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6483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6484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6485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6486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6487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6488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6489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6490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6491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6492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6493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6494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6495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6496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6497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6498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6499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6500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6501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6502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6503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6504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6505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6506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6507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6508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6509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6510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6511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6512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6513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6514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6515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6516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6517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6518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6519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6520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6521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6522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6523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6524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6525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6526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6527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6528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6529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6530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6531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6532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6533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6534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6535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6536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6537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6538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6539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6540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6541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6542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6543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6544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6545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6546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6547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6548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6549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6550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6551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55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55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55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55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55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55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55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55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56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56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56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56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56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56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56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56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56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56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57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57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57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57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57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57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6576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6577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6578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7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8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8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8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8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8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8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8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8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8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9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9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9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9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9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9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9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9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9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9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0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0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0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0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0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0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0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0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0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0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1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1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1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1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1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1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61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619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621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62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62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62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0</xdr:row>
      <xdr:rowOff>1543050</xdr:rowOff>
    </xdr:from>
    <xdr:to>
      <xdr:col>29</xdr:col>
      <xdr:colOff>0</xdr:colOff>
      <xdr:row>0</xdr:row>
      <xdr:rowOff>1685925</xdr:rowOff>
    </xdr:to>
    <xdr:sp macro="" textlink="">
      <xdr:nvSpPr>
        <xdr:cNvPr id="6640" name="Text Box 33"/>
        <xdr:cNvSpPr txBox="1">
          <a:spLocks noChangeArrowheads="1"/>
        </xdr:cNvSpPr>
      </xdr:nvSpPr>
      <xdr:spPr bwMode="auto">
        <a:xfrm>
          <a:off x="261385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64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64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64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64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65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65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65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65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65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65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65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65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66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66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66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66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66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66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66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66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66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66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67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67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67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67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67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67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67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67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7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7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8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8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8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8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8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8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8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8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8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8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9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9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9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9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9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9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9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9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9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9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70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70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70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70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70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709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711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71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71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71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719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721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72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72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75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75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75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75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75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76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76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76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76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76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77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77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77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77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77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78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78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78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78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78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79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79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79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79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79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79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80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80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80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80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80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80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80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80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80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80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81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81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81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81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81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81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81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81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81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81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82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82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82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82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82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82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82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82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82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82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83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83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83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83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83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83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83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83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83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83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84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84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84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84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84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84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6846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4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4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5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5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5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5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5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5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5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5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5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5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6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6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6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6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6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6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6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6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6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6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7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7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0</xdr:row>
      <xdr:rowOff>1543050</xdr:rowOff>
    </xdr:from>
    <xdr:to>
      <xdr:col>20</xdr:col>
      <xdr:colOff>0</xdr:colOff>
      <xdr:row>0</xdr:row>
      <xdr:rowOff>1685925</xdr:rowOff>
    </xdr:to>
    <xdr:sp macro="" textlink="">
      <xdr:nvSpPr>
        <xdr:cNvPr id="6872" name="Text Box 33"/>
        <xdr:cNvSpPr txBox="1">
          <a:spLocks noChangeArrowheads="1"/>
        </xdr:cNvSpPr>
      </xdr:nvSpPr>
      <xdr:spPr bwMode="auto">
        <a:xfrm>
          <a:off x="13938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87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87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879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881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88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88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88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889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891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89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89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689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0</xdr:row>
      <xdr:rowOff>1543050</xdr:rowOff>
    </xdr:from>
    <xdr:to>
      <xdr:col>29</xdr:col>
      <xdr:colOff>0</xdr:colOff>
      <xdr:row>0</xdr:row>
      <xdr:rowOff>1685925</xdr:rowOff>
    </xdr:to>
    <xdr:sp macro="" textlink="">
      <xdr:nvSpPr>
        <xdr:cNvPr id="6924" name="Text Box 33"/>
        <xdr:cNvSpPr txBox="1">
          <a:spLocks noChangeArrowheads="1"/>
        </xdr:cNvSpPr>
      </xdr:nvSpPr>
      <xdr:spPr bwMode="auto">
        <a:xfrm>
          <a:off x="261385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92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92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93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93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93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93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93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94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94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94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94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694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47625</xdr:colOff>
      <xdr:row>0</xdr:row>
      <xdr:rowOff>1543050</xdr:rowOff>
    </xdr:from>
    <xdr:to>
      <xdr:col>40</xdr:col>
      <xdr:colOff>0</xdr:colOff>
      <xdr:row>0</xdr:row>
      <xdr:rowOff>1685925</xdr:rowOff>
    </xdr:to>
    <xdr:sp macro="" textlink="">
      <xdr:nvSpPr>
        <xdr:cNvPr id="6950" name="Text Box 33"/>
        <xdr:cNvSpPr txBox="1">
          <a:spLocks noChangeArrowheads="1"/>
        </xdr:cNvSpPr>
      </xdr:nvSpPr>
      <xdr:spPr bwMode="auto">
        <a:xfrm>
          <a:off x="3228022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95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95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95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95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95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95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95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95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96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96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96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96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96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96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96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96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96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96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97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97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97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97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97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97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97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97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97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97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98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98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98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98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98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98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98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98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98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98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99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99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99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99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99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99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99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99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99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99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00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00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00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00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00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00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00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00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00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00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01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01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7012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1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1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1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1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1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1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2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2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2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2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2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2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2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2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2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2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3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3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3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3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3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3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3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3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03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04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04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04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04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04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051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05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05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05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059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061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07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07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07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07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07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07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08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08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08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08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08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08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08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089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091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09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09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09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099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101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10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10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10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109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13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13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13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14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14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14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14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14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15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15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15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15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1352550</xdr:rowOff>
    </xdr:from>
    <xdr:to>
      <xdr:col>47</xdr:col>
      <xdr:colOff>0</xdr:colOff>
      <xdr:row>1</xdr:row>
      <xdr:rowOff>9525</xdr:rowOff>
    </xdr:to>
    <xdr:sp macro="" textlink="">
      <xdr:nvSpPr>
        <xdr:cNvPr id="715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1362075</xdr:rowOff>
    </xdr:from>
    <xdr:to>
      <xdr:col>49</xdr:col>
      <xdr:colOff>0</xdr:colOff>
      <xdr:row>1</xdr:row>
      <xdr:rowOff>28575</xdr:rowOff>
    </xdr:to>
    <xdr:sp macro="" textlink="">
      <xdr:nvSpPr>
        <xdr:cNvPr id="7159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1352550</xdr:rowOff>
    </xdr:from>
    <xdr:to>
      <xdr:col>47</xdr:col>
      <xdr:colOff>0</xdr:colOff>
      <xdr:row>1</xdr:row>
      <xdr:rowOff>9525</xdr:rowOff>
    </xdr:to>
    <xdr:sp macro="" textlink="">
      <xdr:nvSpPr>
        <xdr:cNvPr id="716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1362075</xdr:rowOff>
    </xdr:from>
    <xdr:to>
      <xdr:col>49</xdr:col>
      <xdr:colOff>0</xdr:colOff>
      <xdr:row>1</xdr:row>
      <xdr:rowOff>28575</xdr:rowOff>
    </xdr:to>
    <xdr:sp macro="" textlink="">
      <xdr:nvSpPr>
        <xdr:cNvPr id="7161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1352550</xdr:rowOff>
    </xdr:from>
    <xdr:to>
      <xdr:col>47</xdr:col>
      <xdr:colOff>0</xdr:colOff>
      <xdr:row>1</xdr:row>
      <xdr:rowOff>9525</xdr:rowOff>
    </xdr:to>
    <xdr:sp macro="" textlink="">
      <xdr:nvSpPr>
        <xdr:cNvPr id="716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1362075</xdr:rowOff>
    </xdr:from>
    <xdr:to>
      <xdr:col>49</xdr:col>
      <xdr:colOff>0</xdr:colOff>
      <xdr:row>1</xdr:row>
      <xdr:rowOff>28575</xdr:rowOff>
    </xdr:to>
    <xdr:sp macro="" textlink="">
      <xdr:nvSpPr>
        <xdr:cNvPr id="7163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1352550</xdr:rowOff>
    </xdr:from>
    <xdr:to>
      <xdr:col>47</xdr:col>
      <xdr:colOff>0</xdr:colOff>
      <xdr:row>1</xdr:row>
      <xdr:rowOff>9525</xdr:rowOff>
    </xdr:to>
    <xdr:sp macro="" textlink="">
      <xdr:nvSpPr>
        <xdr:cNvPr id="716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1362075</xdr:rowOff>
    </xdr:from>
    <xdr:to>
      <xdr:col>49</xdr:col>
      <xdr:colOff>0</xdr:colOff>
      <xdr:row>1</xdr:row>
      <xdr:rowOff>28575</xdr:rowOff>
    </xdr:to>
    <xdr:sp macro="" textlink="">
      <xdr:nvSpPr>
        <xdr:cNvPr id="7165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1352550</xdr:rowOff>
    </xdr:from>
    <xdr:to>
      <xdr:col>47</xdr:col>
      <xdr:colOff>0</xdr:colOff>
      <xdr:row>1</xdr:row>
      <xdr:rowOff>9525</xdr:rowOff>
    </xdr:to>
    <xdr:sp macro="" textlink="">
      <xdr:nvSpPr>
        <xdr:cNvPr id="716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1362075</xdr:rowOff>
    </xdr:from>
    <xdr:to>
      <xdr:col>49</xdr:col>
      <xdr:colOff>0</xdr:colOff>
      <xdr:row>1</xdr:row>
      <xdr:rowOff>28575</xdr:rowOff>
    </xdr:to>
    <xdr:sp macro="" textlink="">
      <xdr:nvSpPr>
        <xdr:cNvPr id="7167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1352550</xdr:rowOff>
    </xdr:from>
    <xdr:to>
      <xdr:col>47</xdr:col>
      <xdr:colOff>0</xdr:colOff>
      <xdr:row>1</xdr:row>
      <xdr:rowOff>9525</xdr:rowOff>
    </xdr:to>
    <xdr:sp macro="" textlink="">
      <xdr:nvSpPr>
        <xdr:cNvPr id="716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1362075</xdr:rowOff>
    </xdr:from>
    <xdr:to>
      <xdr:col>49</xdr:col>
      <xdr:colOff>0</xdr:colOff>
      <xdr:row>1</xdr:row>
      <xdr:rowOff>28575</xdr:rowOff>
    </xdr:to>
    <xdr:sp macro="" textlink="">
      <xdr:nvSpPr>
        <xdr:cNvPr id="7169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1352550</xdr:rowOff>
    </xdr:from>
    <xdr:to>
      <xdr:col>47</xdr:col>
      <xdr:colOff>0</xdr:colOff>
      <xdr:row>1</xdr:row>
      <xdr:rowOff>9525</xdr:rowOff>
    </xdr:to>
    <xdr:sp macro="" textlink="">
      <xdr:nvSpPr>
        <xdr:cNvPr id="717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1362075</xdr:rowOff>
    </xdr:from>
    <xdr:to>
      <xdr:col>49</xdr:col>
      <xdr:colOff>0</xdr:colOff>
      <xdr:row>1</xdr:row>
      <xdr:rowOff>28575</xdr:rowOff>
    </xdr:to>
    <xdr:sp macro="" textlink="">
      <xdr:nvSpPr>
        <xdr:cNvPr id="7171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1352550</xdr:rowOff>
    </xdr:from>
    <xdr:to>
      <xdr:col>47</xdr:col>
      <xdr:colOff>0</xdr:colOff>
      <xdr:row>1</xdr:row>
      <xdr:rowOff>9525</xdr:rowOff>
    </xdr:to>
    <xdr:sp macro="" textlink="">
      <xdr:nvSpPr>
        <xdr:cNvPr id="717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1362075</xdr:rowOff>
    </xdr:from>
    <xdr:to>
      <xdr:col>49</xdr:col>
      <xdr:colOff>0</xdr:colOff>
      <xdr:row>1</xdr:row>
      <xdr:rowOff>28575</xdr:rowOff>
    </xdr:to>
    <xdr:sp macro="" textlink="">
      <xdr:nvSpPr>
        <xdr:cNvPr id="7173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1352550</xdr:rowOff>
    </xdr:from>
    <xdr:to>
      <xdr:col>47</xdr:col>
      <xdr:colOff>0</xdr:colOff>
      <xdr:row>1</xdr:row>
      <xdr:rowOff>9525</xdr:rowOff>
    </xdr:to>
    <xdr:sp macro="" textlink="">
      <xdr:nvSpPr>
        <xdr:cNvPr id="717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1362075</xdr:rowOff>
    </xdr:from>
    <xdr:to>
      <xdr:col>49</xdr:col>
      <xdr:colOff>0</xdr:colOff>
      <xdr:row>1</xdr:row>
      <xdr:rowOff>28575</xdr:rowOff>
    </xdr:to>
    <xdr:sp macro="" textlink="">
      <xdr:nvSpPr>
        <xdr:cNvPr id="7175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1352550</xdr:rowOff>
    </xdr:from>
    <xdr:to>
      <xdr:col>47</xdr:col>
      <xdr:colOff>0</xdr:colOff>
      <xdr:row>1</xdr:row>
      <xdr:rowOff>9525</xdr:rowOff>
    </xdr:to>
    <xdr:sp macro="" textlink="">
      <xdr:nvSpPr>
        <xdr:cNvPr id="717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1362075</xdr:rowOff>
    </xdr:from>
    <xdr:to>
      <xdr:col>49</xdr:col>
      <xdr:colOff>0</xdr:colOff>
      <xdr:row>1</xdr:row>
      <xdr:rowOff>28575</xdr:rowOff>
    </xdr:to>
    <xdr:sp macro="" textlink="">
      <xdr:nvSpPr>
        <xdr:cNvPr id="7177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1352550</xdr:rowOff>
    </xdr:from>
    <xdr:to>
      <xdr:col>47</xdr:col>
      <xdr:colOff>0</xdr:colOff>
      <xdr:row>1</xdr:row>
      <xdr:rowOff>9525</xdr:rowOff>
    </xdr:to>
    <xdr:sp macro="" textlink="">
      <xdr:nvSpPr>
        <xdr:cNvPr id="717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1362075</xdr:rowOff>
    </xdr:from>
    <xdr:to>
      <xdr:col>49</xdr:col>
      <xdr:colOff>0</xdr:colOff>
      <xdr:row>1</xdr:row>
      <xdr:rowOff>28575</xdr:rowOff>
    </xdr:to>
    <xdr:sp macro="" textlink="">
      <xdr:nvSpPr>
        <xdr:cNvPr id="7179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1352550</xdr:rowOff>
    </xdr:from>
    <xdr:to>
      <xdr:col>47</xdr:col>
      <xdr:colOff>0</xdr:colOff>
      <xdr:row>1</xdr:row>
      <xdr:rowOff>9525</xdr:rowOff>
    </xdr:to>
    <xdr:sp macro="" textlink="">
      <xdr:nvSpPr>
        <xdr:cNvPr id="718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1362075</xdr:rowOff>
    </xdr:from>
    <xdr:to>
      <xdr:col>49</xdr:col>
      <xdr:colOff>0</xdr:colOff>
      <xdr:row>1</xdr:row>
      <xdr:rowOff>28575</xdr:rowOff>
    </xdr:to>
    <xdr:sp macro="" textlink="">
      <xdr:nvSpPr>
        <xdr:cNvPr id="7181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18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18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18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18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18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18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18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18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19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19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19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19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19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19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19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19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19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19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20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20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20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20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20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20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47625</xdr:colOff>
      <xdr:row>0</xdr:row>
      <xdr:rowOff>1543050</xdr:rowOff>
    </xdr:from>
    <xdr:to>
      <xdr:col>51</xdr:col>
      <xdr:colOff>0</xdr:colOff>
      <xdr:row>0</xdr:row>
      <xdr:rowOff>1685925</xdr:rowOff>
    </xdr:to>
    <xdr:sp macro="" textlink="">
      <xdr:nvSpPr>
        <xdr:cNvPr id="7206" name="Text Box 33"/>
        <xdr:cNvSpPr txBox="1">
          <a:spLocks noChangeArrowheads="1"/>
        </xdr:cNvSpPr>
      </xdr:nvSpPr>
      <xdr:spPr bwMode="auto">
        <a:xfrm>
          <a:off x="384067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47</xdr:col>
      <xdr:colOff>0</xdr:colOff>
      <xdr:row>0</xdr:row>
      <xdr:rowOff>1257300</xdr:rowOff>
    </xdr:from>
    <xdr:to>
      <xdr:col>47</xdr:col>
      <xdr:colOff>0</xdr:colOff>
      <xdr:row>1</xdr:row>
      <xdr:rowOff>7620</xdr:rowOff>
    </xdr:to>
    <xdr:sp macro="" textlink="">
      <xdr:nvSpPr>
        <xdr:cNvPr id="7207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1280160</xdr:rowOff>
    </xdr:from>
    <xdr:to>
      <xdr:col>49</xdr:col>
      <xdr:colOff>0</xdr:colOff>
      <xdr:row>1</xdr:row>
      <xdr:rowOff>30480</xdr:rowOff>
    </xdr:to>
    <xdr:sp macro="" textlink="">
      <xdr:nvSpPr>
        <xdr:cNvPr id="7208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1257300</xdr:rowOff>
    </xdr:from>
    <xdr:to>
      <xdr:col>47</xdr:col>
      <xdr:colOff>0</xdr:colOff>
      <xdr:row>1</xdr:row>
      <xdr:rowOff>7620</xdr:rowOff>
    </xdr:to>
    <xdr:sp macro="" textlink="">
      <xdr:nvSpPr>
        <xdr:cNvPr id="7209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1280160</xdr:rowOff>
    </xdr:from>
    <xdr:to>
      <xdr:col>49</xdr:col>
      <xdr:colOff>0</xdr:colOff>
      <xdr:row>1</xdr:row>
      <xdr:rowOff>30480</xdr:rowOff>
    </xdr:to>
    <xdr:sp macro="" textlink="">
      <xdr:nvSpPr>
        <xdr:cNvPr id="7210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1257300</xdr:rowOff>
    </xdr:from>
    <xdr:to>
      <xdr:col>47</xdr:col>
      <xdr:colOff>0</xdr:colOff>
      <xdr:row>1</xdr:row>
      <xdr:rowOff>7620</xdr:rowOff>
    </xdr:to>
    <xdr:sp macro="" textlink="">
      <xdr:nvSpPr>
        <xdr:cNvPr id="7211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1280160</xdr:rowOff>
    </xdr:from>
    <xdr:to>
      <xdr:col>49</xdr:col>
      <xdr:colOff>0</xdr:colOff>
      <xdr:row>1</xdr:row>
      <xdr:rowOff>30480</xdr:rowOff>
    </xdr:to>
    <xdr:sp macro="" textlink="">
      <xdr:nvSpPr>
        <xdr:cNvPr id="7212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1257300</xdr:rowOff>
    </xdr:from>
    <xdr:to>
      <xdr:col>47</xdr:col>
      <xdr:colOff>0</xdr:colOff>
      <xdr:row>1</xdr:row>
      <xdr:rowOff>7620</xdr:rowOff>
    </xdr:to>
    <xdr:sp macro="" textlink="">
      <xdr:nvSpPr>
        <xdr:cNvPr id="7213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1280160</xdr:rowOff>
    </xdr:from>
    <xdr:to>
      <xdr:col>49</xdr:col>
      <xdr:colOff>0</xdr:colOff>
      <xdr:row>1</xdr:row>
      <xdr:rowOff>30480</xdr:rowOff>
    </xdr:to>
    <xdr:sp macro="" textlink="">
      <xdr:nvSpPr>
        <xdr:cNvPr id="7214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1257300</xdr:rowOff>
    </xdr:from>
    <xdr:to>
      <xdr:col>47</xdr:col>
      <xdr:colOff>0</xdr:colOff>
      <xdr:row>1</xdr:row>
      <xdr:rowOff>7620</xdr:rowOff>
    </xdr:to>
    <xdr:sp macro="" textlink="">
      <xdr:nvSpPr>
        <xdr:cNvPr id="7215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1280160</xdr:rowOff>
    </xdr:from>
    <xdr:to>
      <xdr:col>49</xdr:col>
      <xdr:colOff>0</xdr:colOff>
      <xdr:row>1</xdr:row>
      <xdr:rowOff>30480</xdr:rowOff>
    </xdr:to>
    <xdr:sp macro="" textlink="">
      <xdr:nvSpPr>
        <xdr:cNvPr id="7216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1257300</xdr:rowOff>
    </xdr:from>
    <xdr:to>
      <xdr:col>47</xdr:col>
      <xdr:colOff>0</xdr:colOff>
      <xdr:row>1</xdr:row>
      <xdr:rowOff>7620</xdr:rowOff>
    </xdr:to>
    <xdr:sp macro="" textlink="">
      <xdr:nvSpPr>
        <xdr:cNvPr id="7217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1280160</xdr:rowOff>
    </xdr:from>
    <xdr:to>
      <xdr:col>49</xdr:col>
      <xdr:colOff>0</xdr:colOff>
      <xdr:row>1</xdr:row>
      <xdr:rowOff>30480</xdr:rowOff>
    </xdr:to>
    <xdr:sp macro="" textlink="">
      <xdr:nvSpPr>
        <xdr:cNvPr id="7218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1257300</xdr:rowOff>
    </xdr:from>
    <xdr:to>
      <xdr:col>47</xdr:col>
      <xdr:colOff>0</xdr:colOff>
      <xdr:row>1</xdr:row>
      <xdr:rowOff>7620</xdr:rowOff>
    </xdr:to>
    <xdr:sp macro="" textlink="">
      <xdr:nvSpPr>
        <xdr:cNvPr id="7219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1280160</xdr:rowOff>
    </xdr:from>
    <xdr:to>
      <xdr:col>49</xdr:col>
      <xdr:colOff>0</xdr:colOff>
      <xdr:row>1</xdr:row>
      <xdr:rowOff>30480</xdr:rowOff>
    </xdr:to>
    <xdr:sp macro="" textlink="">
      <xdr:nvSpPr>
        <xdr:cNvPr id="7220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1257300</xdr:rowOff>
    </xdr:from>
    <xdr:to>
      <xdr:col>47</xdr:col>
      <xdr:colOff>0</xdr:colOff>
      <xdr:row>1</xdr:row>
      <xdr:rowOff>7620</xdr:rowOff>
    </xdr:to>
    <xdr:sp macro="" textlink="">
      <xdr:nvSpPr>
        <xdr:cNvPr id="7221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1280160</xdr:rowOff>
    </xdr:from>
    <xdr:to>
      <xdr:col>49</xdr:col>
      <xdr:colOff>0</xdr:colOff>
      <xdr:row>1</xdr:row>
      <xdr:rowOff>30480</xdr:rowOff>
    </xdr:to>
    <xdr:sp macro="" textlink="">
      <xdr:nvSpPr>
        <xdr:cNvPr id="7222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1257300</xdr:rowOff>
    </xdr:from>
    <xdr:to>
      <xdr:col>47</xdr:col>
      <xdr:colOff>0</xdr:colOff>
      <xdr:row>1</xdr:row>
      <xdr:rowOff>7620</xdr:rowOff>
    </xdr:to>
    <xdr:sp macro="" textlink="">
      <xdr:nvSpPr>
        <xdr:cNvPr id="7223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1280160</xdr:rowOff>
    </xdr:from>
    <xdr:to>
      <xdr:col>49</xdr:col>
      <xdr:colOff>0</xdr:colOff>
      <xdr:row>1</xdr:row>
      <xdr:rowOff>30480</xdr:rowOff>
    </xdr:to>
    <xdr:sp macro="" textlink="">
      <xdr:nvSpPr>
        <xdr:cNvPr id="7224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1257300</xdr:rowOff>
    </xdr:from>
    <xdr:to>
      <xdr:col>47</xdr:col>
      <xdr:colOff>0</xdr:colOff>
      <xdr:row>1</xdr:row>
      <xdr:rowOff>7620</xdr:rowOff>
    </xdr:to>
    <xdr:sp macro="" textlink="">
      <xdr:nvSpPr>
        <xdr:cNvPr id="7225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1280160</xdr:rowOff>
    </xdr:from>
    <xdr:to>
      <xdr:col>49</xdr:col>
      <xdr:colOff>0</xdr:colOff>
      <xdr:row>1</xdr:row>
      <xdr:rowOff>30480</xdr:rowOff>
    </xdr:to>
    <xdr:sp macro="" textlink="">
      <xdr:nvSpPr>
        <xdr:cNvPr id="7226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1257300</xdr:rowOff>
    </xdr:from>
    <xdr:to>
      <xdr:col>47</xdr:col>
      <xdr:colOff>0</xdr:colOff>
      <xdr:row>1</xdr:row>
      <xdr:rowOff>7620</xdr:rowOff>
    </xdr:to>
    <xdr:sp macro="" textlink="">
      <xdr:nvSpPr>
        <xdr:cNvPr id="7227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1280160</xdr:rowOff>
    </xdr:from>
    <xdr:to>
      <xdr:col>49</xdr:col>
      <xdr:colOff>0</xdr:colOff>
      <xdr:row>1</xdr:row>
      <xdr:rowOff>30480</xdr:rowOff>
    </xdr:to>
    <xdr:sp macro="" textlink="">
      <xdr:nvSpPr>
        <xdr:cNvPr id="7228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1257300</xdr:rowOff>
    </xdr:from>
    <xdr:to>
      <xdr:col>47</xdr:col>
      <xdr:colOff>0</xdr:colOff>
      <xdr:row>1</xdr:row>
      <xdr:rowOff>7620</xdr:rowOff>
    </xdr:to>
    <xdr:sp macro="" textlink="">
      <xdr:nvSpPr>
        <xdr:cNvPr id="7229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1280160</xdr:rowOff>
    </xdr:from>
    <xdr:to>
      <xdr:col>49</xdr:col>
      <xdr:colOff>0</xdr:colOff>
      <xdr:row>1</xdr:row>
      <xdr:rowOff>30480</xdr:rowOff>
    </xdr:to>
    <xdr:sp macro="" textlink="">
      <xdr:nvSpPr>
        <xdr:cNvPr id="7230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0</xdr:row>
      <xdr:rowOff>1543050</xdr:rowOff>
    </xdr:from>
    <xdr:to>
      <xdr:col>29</xdr:col>
      <xdr:colOff>0</xdr:colOff>
      <xdr:row>0</xdr:row>
      <xdr:rowOff>1685925</xdr:rowOff>
    </xdr:to>
    <xdr:sp macro="" textlink="">
      <xdr:nvSpPr>
        <xdr:cNvPr id="7231" name="Text Box 33"/>
        <xdr:cNvSpPr txBox="1">
          <a:spLocks noChangeArrowheads="1"/>
        </xdr:cNvSpPr>
      </xdr:nvSpPr>
      <xdr:spPr bwMode="auto">
        <a:xfrm>
          <a:off x="261385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234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236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238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240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242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244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246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248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250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252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254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256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47625</xdr:colOff>
      <xdr:row>0</xdr:row>
      <xdr:rowOff>1543050</xdr:rowOff>
    </xdr:from>
    <xdr:to>
      <xdr:col>40</xdr:col>
      <xdr:colOff>0</xdr:colOff>
      <xdr:row>0</xdr:row>
      <xdr:rowOff>1685925</xdr:rowOff>
    </xdr:to>
    <xdr:sp macro="" textlink="">
      <xdr:nvSpPr>
        <xdr:cNvPr id="7257" name="Text Box 33"/>
        <xdr:cNvSpPr txBox="1">
          <a:spLocks noChangeArrowheads="1"/>
        </xdr:cNvSpPr>
      </xdr:nvSpPr>
      <xdr:spPr bwMode="auto">
        <a:xfrm>
          <a:off x="3228022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25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26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26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26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26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26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26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26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26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26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26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27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27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27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27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27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27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27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27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27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27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28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28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28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0</xdr:row>
      <xdr:rowOff>1543050</xdr:rowOff>
    </xdr:from>
    <xdr:to>
      <xdr:col>20</xdr:col>
      <xdr:colOff>0</xdr:colOff>
      <xdr:row>0</xdr:row>
      <xdr:rowOff>1685925</xdr:rowOff>
    </xdr:to>
    <xdr:sp macro="" textlink="">
      <xdr:nvSpPr>
        <xdr:cNvPr id="7283" name="Text Box 33"/>
        <xdr:cNvSpPr txBox="1">
          <a:spLocks noChangeArrowheads="1"/>
        </xdr:cNvSpPr>
      </xdr:nvSpPr>
      <xdr:spPr bwMode="auto">
        <a:xfrm>
          <a:off x="13938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28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28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29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29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29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29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29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30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30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30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30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30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7335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3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3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3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4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4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4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4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4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4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4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4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4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4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5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5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5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5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5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5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5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5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5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5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6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36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36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36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36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37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37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38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38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38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38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38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39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39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39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39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39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39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39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39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39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39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40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40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40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40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40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40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40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40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40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0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1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1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1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1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1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1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1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1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1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1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2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2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2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2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2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2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2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2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2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2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3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3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3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43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43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43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44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44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44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44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44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45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45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45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45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45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45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45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46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46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46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46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46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46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46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46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46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46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47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47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47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47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47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47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47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47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47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47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48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48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48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48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48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48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48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48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48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48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49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49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49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49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49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49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49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49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49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49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50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50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50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50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50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530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532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534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536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538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540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542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544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546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548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550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552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0</xdr:row>
      <xdr:rowOff>1543050</xdr:rowOff>
    </xdr:from>
    <xdr:to>
      <xdr:col>20</xdr:col>
      <xdr:colOff>0</xdr:colOff>
      <xdr:row>0</xdr:row>
      <xdr:rowOff>1685925</xdr:rowOff>
    </xdr:to>
    <xdr:sp macro="" textlink="">
      <xdr:nvSpPr>
        <xdr:cNvPr id="7553" name="Text Box 33"/>
        <xdr:cNvSpPr txBox="1">
          <a:spLocks noChangeArrowheads="1"/>
        </xdr:cNvSpPr>
      </xdr:nvSpPr>
      <xdr:spPr bwMode="auto">
        <a:xfrm>
          <a:off x="13938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55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55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56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56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56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56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56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57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57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57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57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57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0</xdr:row>
      <xdr:rowOff>1543050</xdr:rowOff>
    </xdr:from>
    <xdr:to>
      <xdr:col>29</xdr:col>
      <xdr:colOff>0</xdr:colOff>
      <xdr:row>0</xdr:row>
      <xdr:rowOff>1685925</xdr:rowOff>
    </xdr:to>
    <xdr:sp macro="" textlink="">
      <xdr:nvSpPr>
        <xdr:cNvPr id="7579" name="Text Box 33"/>
        <xdr:cNvSpPr txBox="1">
          <a:spLocks noChangeArrowheads="1"/>
        </xdr:cNvSpPr>
      </xdr:nvSpPr>
      <xdr:spPr bwMode="auto">
        <a:xfrm>
          <a:off x="261385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582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584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586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588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590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592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594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596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598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600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602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604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47625</xdr:colOff>
      <xdr:row>0</xdr:row>
      <xdr:rowOff>1543050</xdr:rowOff>
    </xdr:from>
    <xdr:to>
      <xdr:col>51</xdr:col>
      <xdr:colOff>0</xdr:colOff>
      <xdr:row>0</xdr:row>
      <xdr:rowOff>1685925</xdr:rowOff>
    </xdr:to>
    <xdr:sp macro="" textlink="">
      <xdr:nvSpPr>
        <xdr:cNvPr id="7605" name="Text Box 33"/>
        <xdr:cNvSpPr txBox="1">
          <a:spLocks noChangeArrowheads="1"/>
        </xdr:cNvSpPr>
      </xdr:nvSpPr>
      <xdr:spPr bwMode="auto">
        <a:xfrm>
          <a:off x="384067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60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60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60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61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61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61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61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61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61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61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61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61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61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62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62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62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62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62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62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62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62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62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62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63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47625</xdr:colOff>
      <xdr:row>0</xdr:row>
      <xdr:rowOff>1543050</xdr:rowOff>
    </xdr:from>
    <xdr:to>
      <xdr:col>40</xdr:col>
      <xdr:colOff>0</xdr:colOff>
      <xdr:row>0</xdr:row>
      <xdr:rowOff>1685925</xdr:rowOff>
    </xdr:to>
    <xdr:sp macro="" textlink="">
      <xdr:nvSpPr>
        <xdr:cNvPr id="7631" name="Text Box 33"/>
        <xdr:cNvSpPr txBox="1">
          <a:spLocks noChangeArrowheads="1"/>
        </xdr:cNvSpPr>
      </xdr:nvSpPr>
      <xdr:spPr bwMode="auto">
        <a:xfrm>
          <a:off x="3228022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63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63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63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63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63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63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63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64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64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64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64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64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64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64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64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64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64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65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65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65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65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65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65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65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1514880</xdr:rowOff>
    </xdr:from>
    <xdr:to>
      <xdr:col>6</xdr:col>
      <xdr:colOff>0</xdr:colOff>
      <xdr:row>1</xdr:row>
      <xdr:rowOff>333765</xdr:rowOff>
    </xdr:to>
    <xdr:sp macro="" textlink="">
      <xdr:nvSpPr>
        <xdr:cNvPr id="7692" name="Line 1"/>
        <xdr:cNvSpPr/>
      </xdr:nvSpPr>
      <xdr:spPr>
        <a:xfrm flipV="1">
          <a:off x="5208600" y="1164360"/>
          <a:ext cx="0" cy="335265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7693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69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69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69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69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69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0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7701" name="Line 24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7702" name="Line 26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7703" name="Line 548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7704" name="Line 550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0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0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0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0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0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1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1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1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1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1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1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1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7717" name="Line 24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7718" name="Line 26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7719" name="Line 548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7720" name="Line 550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2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2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2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2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2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2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2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2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2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3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3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3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3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3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3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3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3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3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75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75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75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75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75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75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75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75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75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76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76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76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76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76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76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76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76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76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76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77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77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77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777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777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9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0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0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0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0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0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0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0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0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0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0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1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1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1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1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1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1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1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1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1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1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2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2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2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82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82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82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83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83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83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83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83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84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84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84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784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872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874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876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878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880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882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884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886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888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890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892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7894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89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89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89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89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89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90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90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90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90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90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90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90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90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90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90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91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91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91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91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91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91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91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791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91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7919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2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2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2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2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2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2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2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2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2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3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3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3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3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3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3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3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3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3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3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4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4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4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4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4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4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4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4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4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4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5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5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5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5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5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5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5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5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5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5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6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6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6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6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6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6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6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6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6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6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7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7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7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7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7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7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7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7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7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7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8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8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8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8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8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8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8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8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8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8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9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9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9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9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9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9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9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9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9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9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800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800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800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800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800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800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800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800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800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800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801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801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801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801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801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801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801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1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1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1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2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2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2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2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2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2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2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2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2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2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3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3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3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3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3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3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3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3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3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3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4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4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4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4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4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4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4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4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4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4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5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5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5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5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5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5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5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5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5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5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6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6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6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6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6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6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6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6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6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6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7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7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7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7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7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7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7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7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7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7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8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8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8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8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8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8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8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8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8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8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9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9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9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9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9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9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9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9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9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9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10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10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10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10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10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10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10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10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10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10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11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11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11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1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1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1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1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1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1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1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2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2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2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2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2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2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2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2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2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2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3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3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3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3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3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3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3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3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3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3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4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4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4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4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4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4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4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4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4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4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5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5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5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5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5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5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5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5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5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5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6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6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6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6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6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6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6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6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6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6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7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7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7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7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7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7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7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7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7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7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8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8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8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8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8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8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8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8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8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8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9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9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9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9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9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9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9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9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9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9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20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20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20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20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20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20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20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20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20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0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1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1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1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1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1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1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1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1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1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1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2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2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2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2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2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2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2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2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2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2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3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3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3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3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3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3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3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3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3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3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4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4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4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4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4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4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4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4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4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4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5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5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5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5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5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5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5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5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5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5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6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6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6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6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6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6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6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6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6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6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7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7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7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7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7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7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7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7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7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7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8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0</xdr:row>
      <xdr:rowOff>1543050</xdr:rowOff>
    </xdr:from>
    <xdr:to>
      <xdr:col>20</xdr:col>
      <xdr:colOff>0</xdr:colOff>
      <xdr:row>0</xdr:row>
      <xdr:rowOff>1685925</xdr:rowOff>
    </xdr:to>
    <xdr:sp macro="" textlink="">
      <xdr:nvSpPr>
        <xdr:cNvPr id="8281" name="Text Box 33"/>
        <xdr:cNvSpPr txBox="1">
          <a:spLocks noChangeArrowheads="1"/>
        </xdr:cNvSpPr>
      </xdr:nvSpPr>
      <xdr:spPr bwMode="auto">
        <a:xfrm>
          <a:off x="13938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28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28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28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29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29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29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29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29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30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30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30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30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30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31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31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31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31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31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32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32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32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32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32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33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32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34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36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38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40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42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44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46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48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50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52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54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56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58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60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62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64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66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68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70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72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74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76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1562100</xdr:rowOff>
    </xdr:from>
    <xdr:to>
      <xdr:col>18</xdr:col>
      <xdr:colOff>0</xdr:colOff>
      <xdr:row>2</xdr:row>
      <xdr:rowOff>28575</xdr:rowOff>
    </xdr:to>
    <xdr:sp macro="" textlink="">
      <xdr:nvSpPr>
        <xdr:cNvPr id="8378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380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382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384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386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388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390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392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394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396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398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400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402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404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406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408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410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412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414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416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418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420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422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424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1562100</xdr:rowOff>
    </xdr:from>
    <xdr:to>
      <xdr:col>18</xdr:col>
      <xdr:colOff>0</xdr:colOff>
      <xdr:row>3</xdr:row>
      <xdr:rowOff>28575</xdr:rowOff>
    </xdr:to>
    <xdr:sp macro="" textlink="">
      <xdr:nvSpPr>
        <xdr:cNvPr id="8426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28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30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32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34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36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38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40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42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44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46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48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50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52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54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56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58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60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62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64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66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68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70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72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1562100</xdr:rowOff>
    </xdr:from>
    <xdr:to>
      <xdr:col>18</xdr:col>
      <xdr:colOff>0</xdr:colOff>
      <xdr:row>4</xdr:row>
      <xdr:rowOff>28575</xdr:rowOff>
    </xdr:to>
    <xdr:sp macro="" textlink="">
      <xdr:nvSpPr>
        <xdr:cNvPr id="8474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476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478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480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482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484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486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488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490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492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494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496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498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500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502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504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506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508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510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512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514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516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518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520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1562100</xdr:rowOff>
    </xdr:from>
    <xdr:to>
      <xdr:col>18</xdr:col>
      <xdr:colOff>0</xdr:colOff>
      <xdr:row>5</xdr:row>
      <xdr:rowOff>28575</xdr:rowOff>
    </xdr:to>
    <xdr:sp macro="" textlink="">
      <xdr:nvSpPr>
        <xdr:cNvPr id="8522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24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26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28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30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32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34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36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38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40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42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44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46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48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50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52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54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56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58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60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62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64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66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68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1562100</xdr:rowOff>
    </xdr:from>
    <xdr:to>
      <xdr:col>18</xdr:col>
      <xdr:colOff>0</xdr:colOff>
      <xdr:row>6</xdr:row>
      <xdr:rowOff>28575</xdr:rowOff>
    </xdr:to>
    <xdr:sp macro="" textlink="">
      <xdr:nvSpPr>
        <xdr:cNvPr id="8570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572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574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576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578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580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582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584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586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588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590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592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594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596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598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600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602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604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606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608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610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612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614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616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1562100</xdr:rowOff>
    </xdr:from>
    <xdr:to>
      <xdr:col>18</xdr:col>
      <xdr:colOff>0</xdr:colOff>
      <xdr:row>7</xdr:row>
      <xdr:rowOff>28575</xdr:rowOff>
    </xdr:to>
    <xdr:sp macro="" textlink="">
      <xdr:nvSpPr>
        <xdr:cNvPr id="8618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62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62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62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62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62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63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63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63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63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63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64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64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0</xdr:row>
      <xdr:rowOff>1543050</xdr:rowOff>
    </xdr:from>
    <xdr:to>
      <xdr:col>29</xdr:col>
      <xdr:colOff>0</xdr:colOff>
      <xdr:row>0</xdr:row>
      <xdr:rowOff>1685925</xdr:rowOff>
    </xdr:to>
    <xdr:sp macro="" textlink="">
      <xdr:nvSpPr>
        <xdr:cNvPr id="9004" name="Text Box 33"/>
        <xdr:cNvSpPr txBox="1">
          <a:spLocks noChangeArrowheads="1"/>
        </xdr:cNvSpPr>
      </xdr:nvSpPr>
      <xdr:spPr bwMode="auto">
        <a:xfrm>
          <a:off x="261385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900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900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901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901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901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901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901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902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902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902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902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902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903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903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903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903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903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904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904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904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904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904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905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905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9055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9057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9059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9061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9063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9065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9067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9069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9071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9073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9075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9077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9079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9081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9083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9085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9087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9089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9091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9093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9095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9097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9099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</xdr:row>
      <xdr:rowOff>1562100</xdr:rowOff>
    </xdr:from>
    <xdr:to>
      <xdr:col>27</xdr:col>
      <xdr:colOff>0</xdr:colOff>
      <xdr:row>2</xdr:row>
      <xdr:rowOff>28575</xdr:rowOff>
    </xdr:to>
    <xdr:sp macro="" textlink="">
      <xdr:nvSpPr>
        <xdr:cNvPr id="9101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9103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9105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9107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9109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9111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9113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9115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9117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9119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9121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9123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9125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9127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9129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9131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9133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9135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9137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9139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9141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9143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9145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9147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1562100</xdr:rowOff>
    </xdr:from>
    <xdr:to>
      <xdr:col>27</xdr:col>
      <xdr:colOff>0</xdr:colOff>
      <xdr:row>3</xdr:row>
      <xdr:rowOff>28575</xdr:rowOff>
    </xdr:to>
    <xdr:sp macro="" textlink="">
      <xdr:nvSpPr>
        <xdr:cNvPr id="9149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9151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9153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9155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9157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9159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9161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9163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9165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9167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9169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9171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9173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9175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9177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9179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9181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9183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9185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9187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9189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9191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9193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9195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</xdr:row>
      <xdr:rowOff>1562100</xdr:rowOff>
    </xdr:from>
    <xdr:to>
      <xdr:col>27</xdr:col>
      <xdr:colOff>0</xdr:colOff>
      <xdr:row>4</xdr:row>
      <xdr:rowOff>28575</xdr:rowOff>
    </xdr:to>
    <xdr:sp macro="" textlink="">
      <xdr:nvSpPr>
        <xdr:cNvPr id="9197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9199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9201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9203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9205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9207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9209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9211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9213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9215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9217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9219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9221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9223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9225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9227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9229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9231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9233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9235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9237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9239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9241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9243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</xdr:row>
      <xdr:rowOff>1562100</xdr:rowOff>
    </xdr:from>
    <xdr:to>
      <xdr:col>27</xdr:col>
      <xdr:colOff>0</xdr:colOff>
      <xdr:row>5</xdr:row>
      <xdr:rowOff>28575</xdr:rowOff>
    </xdr:to>
    <xdr:sp macro="" textlink="">
      <xdr:nvSpPr>
        <xdr:cNvPr id="9245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9247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9249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9251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9253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9255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9257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9259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9261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9263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9265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9267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9269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9271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9273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9275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9277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9279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9281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9283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9285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9287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9289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9291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5</xdr:row>
      <xdr:rowOff>1562100</xdr:rowOff>
    </xdr:from>
    <xdr:to>
      <xdr:col>27</xdr:col>
      <xdr:colOff>0</xdr:colOff>
      <xdr:row>6</xdr:row>
      <xdr:rowOff>28575</xdr:rowOff>
    </xdr:to>
    <xdr:sp macro="" textlink="">
      <xdr:nvSpPr>
        <xdr:cNvPr id="9293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9295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9297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9299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9301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9303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9305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9307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9309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9311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9313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9315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9317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9319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9321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9323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9325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9327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9329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9331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9333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9335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9337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9339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</xdr:row>
      <xdr:rowOff>1562100</xdr:rowOff>
    </xdr:from>
    <xdr:to>
      <xdr:col>27</xdr:col>
      <xdr:colOff>0</xdr:colOff>
      <xdr:row>7</xdr:row>
      <xdr:rowOff>28575</xdr:rowOff>
    </xdr:to>
    <xdr:sp macro="" textlink="">
      <xdr:nvSpPr>
        <xdr:cNvPr id="9341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934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934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934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934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935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935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935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935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935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936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936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936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47625</xdr:colOff>
      <xdr:row>0</xdr:row>
      <xdr:rowOff>1543050</xdr:rowOff>
    </xdr:from>
    <xdr:to>
      <xdr:col>40</xdr:col>
      <xdr:colOff>0</xdr:colOff>
      <xdr:row>0</xdr:row>
      <xdr:rowOff>1685925</xdr:rowOff>
    </xdr:to>
    <xdr:sp macro="" textlink="">
      <xdr:nvSpPr>
        <xdr:cNvPr id="9366" name="Text Box 33"/>
        <xdr:cNvSpPr txBox="1">
          <a:spLocks noChangeArrowheads="1"/>
        </xdr:cNvSpPr>
      </xdr:nvSpPr>
      <xdr:spPr bwMode="auto">
        <a:xfrm>
          <a:off x="3228022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36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36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37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37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37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37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37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37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37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37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37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37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38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38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38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38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38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38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38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38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38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38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39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39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39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39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39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39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39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39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39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39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40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40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40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40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40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40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40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40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40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40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41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41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41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41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41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41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941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941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941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941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942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942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942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942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942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942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942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942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942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942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943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943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943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943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943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943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943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943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943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943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944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944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944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944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944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944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944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944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944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944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945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945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945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945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945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945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945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945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945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945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946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946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1543050</xdr:rowOff>
    </xdr:from>
    <xdr:to>
      <xdr:col>36</xdr:col>
      <xdr:colOff>0</xdr:colOff>
      <xdr:row>2</xdr:row>
      <xdr:rowOff>9525</xdr:rowOff>
    </xdr:to>
    <xdr:sp macro="" textlink="">
      <xdr:nvSpPr>
        <xdr:cNvPr id="946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</xdr:row>
      <xdr:rowOff>1562100</xdr:rowOff>
    </xdr:from>
    <xdr:to>
      <xdr:col>38</xdr:col>
      <xdr:colOff>0</xdr:colOff>
      <xdr:row>2</xdr:row>
      <xdr:rowOff>28575</xdr:rowOff>
    </xdr:to>
    <xdr:sp macro="" textlink="">
      <xdr:nvSpPr>
        <xdr:cNvPr id="946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946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946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946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946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946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946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947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947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947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947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947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947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947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947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947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947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948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948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948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948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948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948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948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948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948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948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949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949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949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949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949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949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949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949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949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949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950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950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950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950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950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950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950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950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950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950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1543050</xdr:rowOff>
    </xdr:from>
    <xdr:to>
      <xdr:col>36</xdr:col>
      <xdr:colOff>0</xdr:colOff>
      <xdr:row>3</xdr:row>
      <xdr:rowOff>9525</xdr:rowOff>
    </xdr:to>
    <xdr:sp macro="" textlink="">
      <xdr:nvSpPr>
        <xdr:cNvPr id="951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1562100</xdr:rowOff>
    </xdr:from>
    <xdr:to>
      <xdr:col>38</xdr:col>
      <xdr:colOff>0</xdr:colOff>
      <xdr:row>3</xdr:row>
      <xdr:rowOff>28575</xdr:rowOff>
    </xdr:to>
    <xdr:sp macro="" textlink="">
      <xdr:nvSpPr>
        <xdr:cNvPr id="951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951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951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951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951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951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951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951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951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952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952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952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952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952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952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952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952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952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952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953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953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953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953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953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953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953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953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953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953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954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954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954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954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954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954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954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954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954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954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955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955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955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955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955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955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955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955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</xdr:row>
      <xdr:rowOff>1543050</xdr:rowOff>
    </xdr:from>
    <xdr:to>
      <xdr:col>36</xdr:col>
      <xdr:colOff>0</xdr:colOff>
      <xdr:row>4</xdr:row>
      <xdr:rowOff>9525</xdr:rowOff>
    </xdr:to>
    <xdr:sp macro="" textlink="">
      <xdr:nvSpPr>
        <xdr:cNvPr id="955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1562100</xdr:rowOff>
    </xdr:from>
    <xdr:to>
      <xdr:col>38</xdr:col>
      <xdr:colOff>0</xdr:colOff>
      <xdr:row>4</xdr:row>
      <xdr:rowOff>28575</xdr:rowOff>
    </xdr:to>
    <xdr:sp macro="" textlink="">
      <xdr:nvSpPr>
        <xdr:cNvPr id="955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956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956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956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956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956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956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956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956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956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956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957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957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957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957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957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957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957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957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957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957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958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958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958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958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958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958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958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958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958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958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959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959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959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959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959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959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959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959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959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959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960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960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960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960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960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960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4</xdr:row>
      <xdr:rowOff>1543050</xdr:rowOff>
    </xdr:from>
    <xdr:to>
      <xdr:col>36</xdr:col>
      <xdr:colOff>0</xdr:colOff>
      <xdr:row>5</xdr:row>
      <xdr:rowOff>9525</xdr:rowOff>
    </xdr:to>
    <xdr:sp macro="" textlink="">
      <xdr:nvSpPr>
        <xdr:cNvPr id="960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4</xdr:row>
      <xdr:rowOff>1562100</xdr:rowOff>
    </xdr:from>
    <xdr:to>
      <xdr:col>38</xdr:col>
      <xdr:colOff>0</xdr:colOff>
      <xdr:row>5</xdr:row>
      <xdr:rowOff>28575</xdr:rowOff>
    </xdr:to>
    <xdr:sp macro="" textlink="">
      <xdr:nvSpPr>
        <xdr:cNvPr id="960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960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960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961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961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961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961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961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961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961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961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961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961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962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962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962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962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962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962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962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962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962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962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963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963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963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963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963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963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963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963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963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963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964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964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964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964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964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964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964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964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964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964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965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965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965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965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</xdr:row>
      <xdr:rowOff>1543050</xdr:rowOff>
    </xdr:from>
    <xdr:to>
      <xdr:col>36</xdr:col>
      <xdr:colOff>0</xdr:colOff>
      <xdr:row>6</xdr:row>
      <xdr:rowOff>9525</xdr:rowOff>
    </xdr:to>
    <xdr:sp macro="" textlink="">
      <xdr:nvSpPr>
        <xdr:cNvPr id="965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5</xdr:row>
      <xdr:rowOff>1562100</xdr:rowOff>
    </xdr:from>
    <xdr:to>
      <xdr:col>38</xdr:col>
      <xdr:colOff>0</xdr:colOff>
      <xdr:row>6</xdr:row>
      <xdr:rowOff>28575</xdr:rowOff>
    </xdr:to>
    <xdr:sp macro="" textlink="">
      <xdr:nvSpPr>
        <xdr:cNvPr id="965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965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965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965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965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966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966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966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966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966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966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966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966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966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966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967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967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967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967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967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967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967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967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967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967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968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968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968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968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968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968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968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968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968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968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969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969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969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969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969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969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969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969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969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969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970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970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6</xdr:row>
      <xdr:rowOff>1543050</xdr:rowOff>
    </xdr:from>
    <xdr:to>
      <xdr:col>36</xdr:col>
      <xdr:colOff>0</xdr:colOff>
      <xdr:row>7</xdr:row>
      <xdr:rowOff>9525</xdr:rowOff>
    </xdr:to>
    <xdr:sp macro="" textlink="">
      <xdr:nvSpPr>
        <xdr:cNvPr id="970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</xdr:row>
      <xdr:rowOff>1562100</xdr:rowOff>
    </xdr:from>
    <xdr:to>
      <xdr:col>38</xdr:col>
      <xdr:colOff>0</xdr:colOff>
      <xdr:row>7</xdr:row>
      <xdr:rowOff>28575</xdr:rowOff>
    </xdr:to>
    <xdr:sp macro="" textlink="">
      <xdr:nvSpPr>
        <xdr:cNvPr id="970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70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70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70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70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70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70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71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71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71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71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71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71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71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71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71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71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72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72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72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72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72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72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72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72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47625</xdr:colOff>
      <xdr:row>0</xdr:row>
      <xdr:rowOff>1543050</xdr:rowOff>
    </xdr:from>
    <xdr:to>
      <xdr:col>51</xdr:col>
      <xdr:colOff>0</xdr:colOff>
      <xdr:row>0</xdr:row>
      <xdr:rowOff>1685925</xdr:rowOff>
    </xdr:to>
    <xdr:sp macro="" textlink="">
      <xdr:nvSpPr>
        <xdr:cNvPr id="10089" name="Text Box 33"/>
        <xdr:cNvSpPr txBox="1">
          <a:spLocks noChangeArrowheads="1"/>
        </xdr:cNvSpPr>
      </xdr:nvSpPr>
      <xdr:spPr bwMode="auto">
        <a:xfrm>
          <a:off x="384067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09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09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09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09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09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09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09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09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09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10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10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10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10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10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10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10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10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10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10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11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11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11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11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11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11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11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11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11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11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12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12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12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12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12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12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12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12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12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12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13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13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13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13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13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13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13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13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13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10139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10140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10141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10142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10143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10144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10145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10146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10147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10148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10149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10150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10151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10152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10153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10154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10155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10156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10157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10158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10159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10160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10161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10162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10163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10164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10165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10166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10167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10168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10169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10170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10171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10172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10173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10174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10175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10176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10177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10178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10179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10180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10181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10182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10183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10184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1</xdr:row>
      <xdr:rowOff>1543050</xdr:rowOff>
    </xdr:from>
    <xdr:to>
      <xdr:col>47</xdr:col>
      <xdr:colOff>0</xdr:colOff>
      <xdr:row>2</xdr:row>
      <xdr:rowOff>9525</xdr:rowOff>
    </xdr:to>
    <xdr:sp macro="" textlink="">
      <xdr:nvSpPr>
        <xdr:cNvPr id="10185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</xdr:row>
      <xdr:rowOff>1562100</xdr:rowOff>
    </xdr:from>
    <xdr:to>
      <xdr:col>49</xdr:col>
      <xdr:colOff>0</xdr:colOff>
      <xdr:row>2</xdr:row>
      <xdr:rowOff>28575</xdr:rowOff>
    </xdr:to>
    <xdr:sp macro="" textlink="">
      <xdr:nvSpPr>
        <xdr:cNvPr id="10186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10187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10188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10189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10190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10191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10192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10193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10194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10195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10196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10197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10198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10199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10200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10201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10202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10203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10204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10205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10206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10207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10208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10209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10210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10211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10212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10213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10214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10215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10216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10217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10218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10219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10220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10221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10222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10223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10224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10225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10226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10227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10228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10229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10230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10231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10232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2</xdr:row>
      <xdr:rowOff>1543050</xdr:rowOff>
    </xdr:from>
    <xdr:to>
      <xdr:col>47</xdr:col>
      <xdr:colOff>0</xdr:colOff>
      <xdr:row>3</xdr:row>
      <xdr:rowOff>9525</xdr:rowOff>
    </xdr:to>
    <xdr:sp macro="" textlink="">
      <xdr:nvSpPr>
        <xdr:cNvPr id="10233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2</xdr:row>
      <xdr:rowOff>1562100</xdr:rowOff>
    </xdr:from>
    <xdr:to>
      <xdr:col>49</xdr:col>
      <xdr:colOff>0</xdr:colOff>
      <xdr:row>3</xdr:row>
      <xdr:rowOff>28575</xdr:rowOff>
    </xdr:to>
    <xdr:sp macro="" textlink="">
      <xdr:nvSpPr>
        <xdr:cNvPr id="10234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10235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10236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10237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10238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10239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10240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10241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10242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10243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10244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10245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10246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10247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10248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10249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10250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10251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10252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10253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10254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10255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10256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10257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10258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10259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10260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10261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10262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10263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10264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10265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10266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10267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10268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10269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10270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10271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10272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10273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10274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10275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10276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10277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10278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10279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10280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</xdr:row>
      <xdr:rowOff>1543050</xdr:rowOff>
    </xdr:from>
    <xdr:to>
      <xdr:col>47</xdr:col>
      <xdr:colOff>0</xdr:colOff>
      <xdr:row>4</xdr:row>
      <xdr:rowOff>9525</xdr:rowOff>
    </xdr:to>
    <xdr:sp macro="" textlink="">
      <xdr:nvSpPr>
        <xdr:cNvPr id="10281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</xdr:row>
      <xdr:rowOff>1562100</xdr:rowOff>
    </xdr:from>
    <xdr:to>
      <xdr:col>49</xdr:col>
      <xdr:colOff>0</xdr:colOff>
      <xdr:row>4</xdr:row>
      <xdr:rowOff>28575</xdr:rowOff>
    </xdr:to>
    <xdr:sp macro="" textlink="">
      <xdr:nvSpPr>
        <xdr:cNvPr id="10282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10283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10284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10285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10286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10287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10288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10289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10290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10291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10292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10293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10294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10295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10296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10297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10298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10299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10300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10301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10302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10303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10304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10305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10306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10307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10308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10309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10310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10311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10312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10313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10314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10315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10316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10317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10318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10319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10320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10321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10322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10323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10324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10325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10326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10327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10328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1543050</xdr:rowOff>
    </xdr:from>
    <xdr:to>
      <xdr:col>47</xdr:col>
      <xdr:colOff>0</xdr:colOff>
      <xdr:row>5</xdr:row>
      <xdr:rowOff>9525</xdr:rowOff>
    </xdr:to>
    <xdr:sp macro="" textlink="">
      <xdr:nvSpPr>
        <xdr:cNvPr id="10329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1562100</xdr:rowOff>
    </xdr:from>
    <xdr:to>
      <xdr:col>49</xdr:col>
      <xdr:colOff>0</xdr:colOff>
      <xdr:row>5</xdr:row>
      <xdr:rowOff>28575</xdr:rowOff>
    </xdr:to>
    <xdr:sp macro="" textlink="">
      <xdr:nvSpPr>
        <xdr:cNvPr id="10330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10331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10332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10333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10334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10335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10336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10337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10338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10339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10340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10341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10342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10343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10344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10345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10346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10347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10348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10349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10350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10351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10352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10353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10354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10355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10356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10357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10358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10359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10360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10361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10362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10363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10364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10365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10366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10367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10368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10369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10370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10371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10372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10373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10374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10375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10376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5</xdr:row>
      <xdr:rowOff>1543050</xdr:rowOff>
    </xdr:from>
    <xdr:to>
      <xdr:col>47</xdr:col>
      <xdr:colOff>0</xdr:colOff>
      <xdr:row>6</xdr:row>
      <xdr:rowOff>9525</xdr:rowOff>
    </xdr:to>
    <xdr:sp macro="" textlink="">
      <xdr:nvSpPr>
        <xdr:cNvPr id="10377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5</xdr:row>
      <xdr:rowOff>1562100</xdr:rowOff>
    </xdr:from>
    <xdr:to>
      <xdr:col>49</xdr:col>
      <xdr:colOff>0</xdr:colOff>
      <xdr:row>6</xdr:row>
      <xdr:rowOff>28575</xdr:rowOff>
    </xdr:to>
    <xdr:sp macro="" textlink="">
      <xdr:nvSpPr>
        <xdr:cNvPr id="10378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10379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10380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10381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10382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10383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10384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10385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10386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10387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10388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10389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10390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10391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10392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10393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10394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10395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10396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10397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10398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10399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10400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10401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10402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10403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10404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10405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10406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10407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10408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10409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10410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10411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10412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10413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10414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10415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10416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10417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10418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10419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10420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10421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10422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10423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10424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6</xdr:row>
      <xdr:rowOff>1543050</xdr:rowOff>
    </xdr:from>
    <xdr:to>
      <xdr:col>47</xdr:col>
      <xdr:colOff>0</xdr:colOff>
      <xdr:row>7</xdr:row>
      <xdr:rowOff>9525</xdr:rowOff>
    </xdr:to>
    <xdr:sp macro="" textlink="">
      <xdr:nvSpPr>
        <xdr:cNvPr id="10425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6</xdr:row>
      <xdr:rowOff>1562100</xdr:rowOff>
    </xdr:from>
    <xdr:to>
      <xdr:col>49</xdr:col>
      <xdr:colOff>0</xdr:colOff>
      <xdr:row>7</xdr:row>
      <xdr:rowOff>28575</xdr:rowOff>
    </xdr:to>
    <xdr:sp macro="" textlink="">
      <xdr:nvSpPr>
        <xdr:cNvPr id="10426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42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42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42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43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43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43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43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43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43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43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43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43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43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44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44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44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44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44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44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44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44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44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44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45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10451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10452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10453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10454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2</xdr:row>
      <xdr:rowOff>1543050</xdr:rowOff>
    </xdr:from>
    <xdr:to>
      <xdr:col>11</xdr:col>
      <xdr:colOff>0</xdr:colOff>
      <xdr:row>2</xdr:row>
      <xdr:rowOff>1685925</xdr:rowOff>
    </xdr:to>
    <xdr:sp macro="" textlink="">
      <xdr:nvSpPr>
        <xdr:cNvPr id="10455" name="Text Box 33"/>
        <xdr:cNvSpPr txBox="1">
          <a:spLocks noChangeArrowheads="1"/>
        </xdr:cNvSpPr>
      </xdr:nvSpPr>
      <xdr:spPr bwMode="auto">
        <a:xfrm>
          <a:off x="7842885" y="23812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2</xdr:row>
      <xdr:rowOff>1543050</xdr:rowOff>
    </xdr:from>
    <xdr:to>
      <xdr:col>11</xdr:col>
      <xdr:colOff>0</xdr:colOff>
      <xdr:row>2</xdr:row>
      <xdr:rowOff>1685925</xdr:rowOff>
    </xdr:to>
    <xdr:sp macro="" textlink="">
      <xdr:nvSpPr>
        <xdr:cNvPr id="10456" name="Text Box 33"/>
        <xdr:cNvSpPr txBox="1">
          <a:spLocks noChangeArrowheads="1"/>
        </xdr:cNvSpPr>
      </xdr:nvSpPr>
      <xdr:spPr bwMode="auto">
        <a:xfrm>
          <a:off x="7842885" y="23812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10457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5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6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6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6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6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6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6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6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6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6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6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7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8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8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8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8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8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8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8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9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9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9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9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9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9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9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9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9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9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0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0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0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0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0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0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0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0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0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0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1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1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1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1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1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1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1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1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1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1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2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2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2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2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2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2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2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2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2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2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3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3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3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3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3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3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3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3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3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3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4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4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4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54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54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54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55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55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55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55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55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56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56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56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56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0592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0594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0596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0598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0600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0602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0604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0606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0608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0610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0612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0614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061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061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061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061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061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062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062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062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062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062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062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062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062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062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062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063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063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063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063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063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063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063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063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063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63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64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64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64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64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64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64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64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64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64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64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65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65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65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65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65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65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65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65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65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65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66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066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66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47625</xdr:colOff>
      <xdr:row>0</xdr:row>
      <xdr:rowOff>1543050</xdr:rowOff>
    </xdr:from>
    <xdr:to>
      <xdr:col>51</xdr:col>
      <xdr:colOff>0</xdr:colOff>
      <xdr:row>0</xdr:row>
      <xdr:rowOff>1685925</xdr:rowOff>
    </xdr:to>
    <xdr:sp macro="" textlink="">
      <xdr:nvSpPr>
        <xdr:cNvPr id="10687" name="Text Box 33"/>
        <xdr:cNvSpPr txBox="1">
          <a:spLocks noChangeArrowheads="1"/>
        </xdr:cNvSpPr>
      </xdr:nvSpPr>
      <xdr:spPr bwMode="auto">
        <a:xfrm>
          <a:off x="384067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0688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1478280</xdr:rowOff>
    </xdr:from>
    <xdr:to>
      <xdr:col>49</xdr:col>
      <xdr:colOff>0</xdr:colOff>
      <xdr:row>1</xdr:row>
      <xdr:rowOff>30480</xdr:rowOff>
    </xdr:to>
    <xdr:sp macro="" textlink="">
      <xdr:nvSpPr>
        <xdr:cNvPr id="10689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0690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1478280</xdr:rowOff>
    </xdr:from>
    <xdr:to>
      <xdr:col>49</xdr:col>
      <xdr:colOff>0</xdr:colOff>
      <xdr:row>1</xdr:row>
      <xdr:rowOff>30480</xdr:rowOff>
    </xdr:to>
    <xdr:sp macro="" textlink="">
      <xdr:nvSpPr>
        <xdr:cNvPr id="10691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0692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1478280</xdr:rowOff>
    </xdr:from>
    <xdr:to>
      <xdr:col>49</xdr:col>
      <xdr:colOff>0</xdr:colOff>
      <xdr:row>1</xdr:row>
      <xdr:rowOff>30480</xdr:rowOff>
    </xdr:to>
    <xdr:sp macro="" textlink="">
      <xdr:nvSpPr>
        <xdr:cNvPr id="10693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0694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1478280</xdr:rowOff>
    </xdr:from>
    <xdr:to>
      <xdr:col>49</xdr:col>
      <xdr:colOff>0</xdr:colOff>
      <xdr:row>1</xdr:row>
      <xdr:rowOff>30480</xdr:rowOff>
    </xdr:to>
    <xdr:sp macro="" textlink="">
      <xdr:nvSpPr>
        <xdr:cNvPr id="10695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0696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1478280</xdr:rowOff>
    </xdr:from>
    <xdr:to>
      <xdr:col>49</xdr:col>
      <xdr:colOff>0</xdr:colOff>
      <xdr:row>1</xdr:row>
      <xdr:rowOff>30480</xdr:rowOff>
    </xdr:to>
    <xdr:sp macro="" textlink="">
      <xdr:nvSpPr>
        <xdr:cNvPr id="10697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0698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1478280</xdr:rowOff>
    </xdr:from>
    <xdr:to>
      <xdr:col>49</xdr:col>
      <xdr:colOff>0</xdr:colOff>
      <xdr:row>1</xdr:row>
      <xdr:rowOff>30480</xdr:rowOff>
    </xdr:to>
    <xdr:sp macro="" textlink="">
      <xdr:nvSpPr>
        <xdr:cNvPr id="10699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0700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1478280</xdr:rowOff>
    </xdr:from>
    <xdr:to>
      <xdr:col>49</xdr:col>
      <xdr:colOff>0</xdr:colOff>
      <xdr:row>1</xdr:row>
      <xdr:rowOff>30480</xdr:rowOff>
    </xdr:to>
    <xdr:sp macro="" textlink="">
      <xdr:nvSpPr>
        <xdr:cNvPr id="10701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0702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1478280</xdr:rowOff>
    </xdr:from>
    <xdr:to>
      <xdr:col>49</xdr:col>
      <xdr:colOff>0</xdr:colOff>
      <xdr:row>1</xdr:row>
      <xdr:rowOff>30480</xdr:rowOff>
    </xdr:to>
    <xdr:sp macro="" textlink="">
      <xdr:nvSpPr>
        <xdr:cNvPr id="10703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0704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1478280</xdr:rowOff>
    </xdr:from>
    <xdr:to>
      <xdr:col>49</xdr:col>
      <xdr:colOff>0</xdr:colOff>
      <xdr:row>1</xdr:row>
      <xdr:rowOff>30480</xdr:rowOff>
    </xdr:to>
    <xdr:sp macro="" textlink="">
      <xdr:nvSpPr>
        <xdr:cNvPr id="10705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0706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1478280</xdr:rowOff>
    </xdr:from>
    <xdr:to>
      <xdr:col>49</xdr:col>
      <xdr:colOff>0</xdr:colOff>
      <xdr:row>1</xdr:row>
      <xdr:rowOff>30480</xdr:rowOff>
    </xdr:to>
    <xdr:sp macro="" textlink="">
      <xdr:nvSpPr>
        <xdr:cNvPr id="10707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0708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1478280</xdr:rowOff>
    </xdr:from>
    <xdr:to>
      <xdr:col>49</xdr:col>
      <xdr:colOff>0</xdr:colOff>
      <xdr:row>1</xdr:row>
      <xdr:rowOff>30480</xdr:rowOff>
    </xdr:to>
    <xdr:sp macro="" textlink="">
      <xdr:nvSpPr>
        <xdr:cNvPr id="10709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0710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1478280</xdr:rowOff>
    </xdr:from>
    <xdr:to>
      <xdr:col>49</xdr:col>
      <xdr:colOff>0</xdr:colOff>
      <xdr:row>1</xdr:row>
      <xdr:rowOff>30480</xdr:rowOff>
    </xdr:to>
    <xdr:sp macro="" textlink="">
      <xdr:nvSpPr>
        <xdr:cNvPr id="10711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10712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1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1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1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1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1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1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2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2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2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2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2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2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2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2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2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2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3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3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3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3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3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3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3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3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0</xdr:row>
      <xdr:rowOff>1543050</xdr:rowOff>
    </xdr:from>
    <xdr:to>
      <xdr:col>29</xdr:col>
      <xdr:colOff>0</xdr:colOff>
      <xdr:row>0</xdr:row>
      <xdr:rowOff>1685925</xdr:rowOff>
    </xdr:to>
    <xdr:sp macro="" textlink="">
      <xdr:nvSpPr>
        <xdr:cNvPr id="10738" name="Text Box 33"/>
        <xdr:cNvSpPr txBox="1">
          <a:spLocks noChangeArrowheads="1"/>
        </xdr:cNvSpPr>
      </xdr:nvSpPr>
      <xdr:spPr bwMode="auto">
        <a:xfrm>
          <a:off x="261385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074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074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074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074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074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075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075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075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075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075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076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076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47625</xdr:colOff>
      <xdr:row>0</xdr:row>
      <xdr:rowOff>1543050</xdr:rowOff>
    </xdr:from>
    <xdr:to>
      <xdr:col>40</xdr:col>
      <xdr:colOff>0</xdr:colOff>
      <xdr:row>0</xdr:row>
      <xdr:rowOff>1685925</xdr:rowOff>
    </xdr:to>
    <xdr:sp macro="" textlink="">
      <xdr:nvSpPr>
        <xdr:cNvPr id="10790" name="Text Box 33"/>
        <xdr:cNvSpPr txBox="1">
          <a:spLocks noChangeArrowheads="1"/>
        </xdr:cNvSpPr>
      </xdr:nvSpPr>
      <xdr:spPr bwMode="auto">
        <a:xfrm>
          <a:off x="3228022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079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079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079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079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079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079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079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079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080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080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080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080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080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080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080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080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080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080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081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081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081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081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081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081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0</xdr:row>
      <xdr:rowOff>1543050</xdr:rowOff>
    </xdr:from>
    <xdr:to>
      <xdr:col>20</xdr:col>
      <xdr:colOff>0</xdr:colOff>
      <xdr:row>0</xdr:row>
      <xdr:rowOff>1685925</xdr:rowOff>
    </xdr:to>
    <xdr:sp macro="" textlink="">
      <xdr:nvSpPr>
        <xdr:cNvPr id="10816" name="Text Box 33"/>
        <xdr:cNvSpPr txBox="1">
          <a:spLocks noChangeArrowheads="1"/>
        </xdr:cNvSpPr>
      </xdr:nvSpPr>
      <xdr:spPr bwMode="auto">
        <a:xfrm>
          <a:off x="13938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10818" name="Line 69"/>
        <xdr:cNvSpPr>
          <a:spLocks noChangeShapeType="1"/>
        </xdr:cNvSpPr>
      </xdr:nvSpPr>
      <xdr:spPr bwMode="auto">
        <a:xfrm flipV="1">
          <a:off x="1352550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10820" name="Line 69"/>
        <xdr:cNvSpPr>
          <a:spLocks noChangeShapeType="1"/>
        </xdr:cNvSpPr>
      </xdr:nvSpPr>
      <xdr:spPr bwMode="auto">
        <a:xfrm flipV="1">
          <a:off x="1352550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10822" name="Line 69"/>
        <xdr:cNvSpPr>
          <a:spLocks noChangeShapeType="1"/>
        </xdr:cNvSpPr>
      </xdr:nvSpPr>
      <xdr:spPr bwMode="auto">
        <a:xfrm flipV="1">
          <a:off x="1352550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10824" name="Line 69"/>
        <xdr:cNvSpPr>
          <a:spLocks noChangeShapeType="1"/>
        </xdr:cNvSpPr>
      </xdr:nvSpPr>
      <xdr:spPr bwMode="auto">
        <a:xfrm flipV="1">
          <a:off x="1352550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10826" name="Line 69"/>
        <xdr:cNvSpPr>
          <a:spLocks noChangeShapeType="1"/>
        </xdr:cNvSpPr>
      </xdr:nvSpPr>
      <xdr:spPr bwMode="auto">
        <a:xfrm flipV="1">
          <a:off x="1352550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10828" name="Line 69"/>
        <xdr:cNvSpPr>
          <a:spLocks noChangeShapeType="1"/>
        </xdr:cNvSpPr>
      </xdr:nvSpPr>
      <xdr:spPr bwMode="auto">
        <a:xfrm flipV="1">
          <a:off x="1352550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10830" name="Line 69"/>
        <xdr:cNvSpPr>
          <a:spLocks noChangeShapeType="1"/>
        </xdr:cNvSpPr>
      </xdr:nvSpPr>
      <xdr:spPr bwMode="auto">
        <a:xfrm flipV="1">
          <a:off x="1352550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10832" name="Line 69"/>
        <xdr:cNvSpPr>
          <a:spLocks noChangeShapeType="1"/>
        </xdr:cNvSpPr>
      </xdr:nvSpPr>
      <xdr:spPr bwMode="auto">
        <a:xfrm flipV="1">
          <a:off x="1352550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10834" name="Line 69"/>
        <xdr:cNvSpPr>
          <a:spLocks noChangeShapeType="1"/>
        </xdr:cNvSpPr>
      </xdr:nvSpPr>
      <xdr:spPr bwMode="auto">
        <a:xfrm flipV="1">
          <a:off x="1352550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10836" name="Line 69"/>
        <xdr:cNvSpPr>
          <a:spLocks noChangeShapeType="1"/>
        </xdr:cNvSpPr>
      </xdr:nvSpPr>
      <xdr:spPr bwMode="auto">
        <a:xfrm flipV="1">
          <a:off x="1352550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10838" name="Line 69"/>
        <xdr:cNvSpPr>
          <a:spLocks noChangeShapeType="1"/>
        </xdr:cNvSpPr>
      </xdr:nvSpPr>
      <xdr:spPr bwMode="auto">
        <a:xfrm flipV="1">
          <a:off x="1352550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1478280</xdr:rowOff>
    </xdr:from>
    <xdr:to>
      <xdr:col>18</xdr:col>
      <xdr:colOff>0</xdr:colOff>
      <xdr:row>1</xdr:row>
      <xdr:rowOff>30480</xdr:rowOff>
    </xdr:to>
    <xdr:sp macro="" textlink="">
      <xdr:nvSpPr>
        <xdr:cNvPr id="10840" name="Line 69"/>
        <xdr:cNvSpPr>
          <a:spLocks noChangeShapeType="1"/>
        </xdr:cNvSpPr>
      </xdr:nvSpPr>
      <xdr:spPr bwMode="auto">
        <a:xfrm flipV="1">
          <a:off x="1352550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10867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68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7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7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7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7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7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38</xdr:row>
      <xdr:rowOff>1543050</xdr:rowOff>
    </xdr:from>
    <xdr:to>
      <xdr:col>7</xdr:col>
      <xdr:colOff>0</xdr:colOff>
      <xdr:row>39</xdr:row>
      <xdr:rowOff>9525</xdr:rowOff>
    </xdr:to>
    <xdr:sp macro="" textlink="">
      <xdr:nvSpPr>
        <xdr:cNvPr id="10875" name="Line 24"/>
        <xdr:cNvSpPr>
          <a:spLocks noChangeShapeType="1"/>
        </xdr:cNvSpPr>
      </xdr:nvSpPr>
      <xdr:spPr bwMode="auto">
        <a:xfrm flipV="1">
          <a:off x="583692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1562100</xdr:rowOff>
    </xdr:from>
    <xdr:to>
      <xdr:col>9</xdr:col>
      <xdr:colOff>0</xdr:colOff>
      <xdr:row>39</xdr:row>
      <xdr:rowOff>28575</xdr:rowOff>
    </xdr:to>
    <xdr:sp macro="" textlink="">
      <xdr:nvSpPr>
        <xdr:cNvPr id="10876" name="Line 26"/>
        <xdr:cNvSpPr>
          <a:spLocks noChangeShapeType="1"/>
        </xdr:cNvSpPr>
      </xdr:nvSpPr>
      <xdr:spPr bwMode="auto">
        <a:xfrm flipV="1">
          <a:off x="735330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38</xdr:row>
      <xdr:rowOff>1543050</xdr:rowOff>
    </xdr:from>
    <xdr:to>
      <xdr:col>7</xdr:col>
      <xdr:colOff>0</xdr:colOff>
      <xdr:row>39</xdr:row>
      <xdr:rowOff>9525</xdr:rowOff>
    </xdr:to>
    <xdr:sp macro="" textlink="">
      <xdr:nvSpPr>
        <xdr:cNvPr id="10877" name="Line 548"/>
        <xdr:cNvSpPr>
          <a:spLocks noChangeShapeType="1"/>
        </xdr:cNvSpPr>
      </xdr:nvSpPr>
      <xdr:spPr bwMode="auto">
        <a:xfrm flipV="1">
          <a:off x="583692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1562100</xdr:rowOff>
    </xdr:from>
    <xdr:to>
      <xdr:col>9</xdr:col>
      <xdr:colOff>0</xdr:colOff>
      <xdr:row>39</xdr:row>
      <xdr:rowOff>28575</xdr:rowOff>
    </xdr:to>
    <xdr:sp macro="" textlink="">
      <xdr:nvSpPr>
        <xdr:cNvPr id="10878" name="Line 550"/>
        <xdr:cNvSpPr>
          <a:spLocks noChangeShapeType="1"/>
        </xdr:cNvSpPr>
      </xdr:nvSpPr>
      <xdr:spPr bwMode="auto">
        <a:xfrm flipV="1">
          <a:off x="735330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7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8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8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8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8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8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8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8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8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8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8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9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38</xdr:row>
      <xdr:rowOff>1543050</xdr:rowOff>
    </xdr:from>
    <xdr:to>
      <xdr:col>7</xdr:col>
      <xdr:colOff>0</xdr:colOff>
      <xdr:row>39</xdr:row>
      <xdr:rowOff>9525</xdr:rowOff>
    </xdr:to>
    <xdr:sp macro="" textlink="">
      <xdr:nvSpPr>
        <xdr:cNvPr id="10891" name="Line 24"/>
        <xdr:cNvSpPr>
          <a:spLocks noChangeShapeType="1"/>
        </xdr:cNvSpPr>
      </xdr:nvSpPr>
      <xdr:spPr bwMode="auto">
        <a:xfrm flipV="1">
          <a:off x="583692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1562100</xdr:rowOff>
    </xdr:from>
    <xdr:to>
      <xdr:col>9</xdr:col>
      <xdr:colOff>0</xdr:colOff>
      <xdr:row>39</xdr:row>
      <xdr:rowOff>28575</xdr:rowOff>
    </xdr:to>
    <xdr:sp macro="" textlink="">
      <xdr:nvSpPr>
        <xdr:cNvPr id="10892" name="Line 26"/>
        <xdr:cNvSpPr>
          <a:spLocks noChangeShapeType="1"/>
        </xdr:cNvSpPr>
      </xdr:nvSpPr>
      <xdr:spPr bwMode="auto">
        <a:xfrm flipV="1">
          <a:off x="735330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38</xdr:row>
      <xdr:rowOff>1543050</xdr:rowOff>
    </xdr:from>
    <xdr:to>
      <xdr:col>7</xdr:col>
      <xdr:colOff>0</xdr:colOff>
      <xdr:row>39</xdr:row>
      <xdr:rowOff>9525</xdr:rowOff>
    </xdr:to>
    <xdr:sp macro="" textlink="">
      <xdr:nvSpPr>
        <xdr:cNvPr id="10893" name="Line 548"/>
        <xdr:cNvSpPr>
          <a:spLocks noChangeShapeType="1"/>
        </xdr:cNvSpPr>
      </xdr:nvSpPr>
      <xdr:spPr bwMode="auto">
        <a:xfrm flipV="1">
          <a:off x="583692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1562100</xdr:rowOff>
    </xdr:from>
    <xdr:to>
      <xdr:col>9</xdr:col>
      <xdr:colOff>0</xdr:colOff>
      <xdr:row>39</xdr:row>
      <xdr:rowOff>28575</xdr:rowOff>
    </xdr:to>
    <xdr:sp macro="" textlink="">
      <xdr:nvSpPr>
        <xdr:cNvPr id="10894" name="Line 550"/>
        <xdr:cNvSpPr>
          <a:spLocks noChangeShapeType="1"/>
        </xdr:cNvSpPr>
      </xdr:nvSpPr>
      <xdr:spPr bwMode="auto">
        <a:xfrm flipV="1">
          <a:off x="735330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9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9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9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9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9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90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0</xdr:row>
      <xdr:rowOff>1543050</xdr:rowOff>
    </xdr:from>
    <xdr:to>
      <xdr:col>20</xdr:col>
      <xdr:colOff>0</xdr:colOff>
      <xdr:row>0</xdr:row>
      <xdr:rowOff>1685925</xdr:rowOff>
    </xdr:to>
    <xdr:sp macro="" textlink="">
      <xdr:nvSpPr>
        <xdr:cNvPr id="10901" name="Text Box 33"/>
        <xdr:cNvSpPr txBox="1">
          <a:spLocks noChangeArrowheads="1"/>
        </xdr:cNvSpPr>
      </xdr:nvSpPr>
      <xdr:spPr bwMode="auto">
        <a:xfrm>
          <a:off x="775144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904" name="Line 69"/>
        <xdr:cNvSpPr>
          <a:spLocks noChangeShapeType="1"/>
        </xdr:cNvSpPr>
      </xdr:nvSpPr>
      <xdr:spPr bwMode="auto">
        <a:xfrm flipV="1">
          <a:off x="733806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906" name="Line 69"/>
        <xdr:cNvSpPr>
          <a:spLocks noChangeShapeType="1"/>
        </xdr:cNvSpPr>
      </xdr:nvSpPr>
      <xdr:spPr bwMode="auto">
        <a:xfrm flipV="1">
          <a:off x="733806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908" name="Line 69"/>
        <xdr:cNvSpPr>
          <a:spLocks noChangeShapeType="1"/>
        </xdr:cNvSpPr>
      </xdr:nvSpPr>
      <xdr:spPr bwMode="auto">
        <a:xfrm flipV="1">
          <a:off x="733806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910" name="Line 69"/>
        <xdr:cNvSpPr>
          <a:spLocks noChangeShapeType="1"/>
        </xdr:cNvSpPr>
      </xdr:nvSpPr>
      <xdr:spPr bwMode="auto">
        <a:xfrm flipV="1">
          <a:off x="733806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912" name="Line 69"/>
        <xdr:cNvSpPr>
          <a:spLocks noChangeShapeType="1"/>
        </xdr:cNvSpPr>
      </xdr:nvSpPr>
      <xdr:spPr bwMode="auto">
        <a:xfrm flipV="1">
          <a:off x="733806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914" name="Line 69"/>
        <xdr:cNvSpPr>
          <a:spLocks noChangeShapeType="1"/>
        </xdr:cNvSpPr>
      </xdr:nvSpPr>
      <xdr:spPr bwMode="auto">
        <a:xfrm flipV="1">
          <a:off x="733806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916" name="Line 69"/>
        <xdr:cNvSpPr>
          <a:spLocks noChangeShapeType="1"/>
        </xdr:cNvSpPr>
      </xdr:nvSpPr>
      <xdr:spPr bwMode="auto">
        <a:xfrm flipV="1">
          <a:off x="733806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918" name="Line 69"/>
        <xdr:cNvSpPr>
          <a:spLocks noChangeShapeType="1"/>
        </xdr:cNvSpPr>
      </xdr:nvSpPr>
      <xdr:spPr bwMode="auto">
        <a:xfrm flipV="1">
          <a:off x="733806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920" name="Line 69"/>
        <xdr:cNvSpPr>
          <a:spLocks noChangeShapeType="1"/>
        </xdr:cNvSpPr>
      </xdr:nvSpPr>
      <xdr:spPr bwMode="auto">
        <a:xfrm flipV="1">
          <a:off x="733806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922" name="Line 69"/>
        <xdr:cNvSpPr>
          <a:spLocks noChangeShapeType="1"/>
        </xdr:cNvSpPr>
      </xdr:nvSpPr>
      <xdr:spPr bwMode="auto">
        <a:xfrm flipV="1">
          <a:off x="733806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924" name="Line 69"/>
        <xdr:cNvSpPr>
          <a:spLocks noChangeShapeType="1"/>
        </xdr:cNvSpPr>
      </xdr:nvSpPr>
      <xdr:spPr bwMode="auto">
        <a:xfrm flipV="1">
          <a:off x="733806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0926" name="Line 69"/>
        <xdr:cNvSpPr>
          <a:spLocks noChangeShapeType="1"/>
        </xdr:cNvSpPr>
      </xdr:nvSpPr>
      <xdr:spPr bwMode="auto">
        <a:xfrm flipV="1">
          <a:off x="733806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0</xdr:row>
      <xdr:rowOff>1543050</xdr:rowOff>
    </xdr:from>
    <xdr:to>
      <xdr:col>29</xdr:col>
      <xdr:colOff>0</xdr:colOff>
      <xdr:row>0</xdr:row>
      <xdr:rowOff>1685925</xdr:rowOff>
    </xdr:to>
    <xdr:sp macro="" textlink="">
      <xdr:nvSpPr>
        <xdr:cNvPr id="10961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096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096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096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38</xdr:row>
      <xdr:rowOff>1562100</xdr:rowOff>
    </xdr:from>
    <xdr:to>
      <xdr:col>27</xdr:col>
      <xdr:colOff>0</xdr:colOff>
      <xdr:row>39</xdr:row>
      <xdr:rowOff>28575</xdr:rowOff>
    </xdr:to>
    <xdr:sp macro="" textlink="">
      <xdr:nvSpPr>
        <xdr:cNvPr id="10970" name="Line 26"/>
        <xdr:cNvSpPr>
          <a:spLocks noChangeShapeType="1"/>
        </xdr:cNvSpPr>
      </xdr:nvSpPr>
      <xdr:spPr bwMode="auto">
        <a:xfrm flipV="1">
          <a:off x="7353300" y="201853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38</xdr:row>
      <xdr:rowOff>1562100</xdr:rowOff>
    </xdr:from>
    <xdr:to>
      <xdr:col>27</xdr:col>
      <xdr:colOff>0</xdr:colOff>
      <xdr:row>39</xdr:row>
      <xdr:rowOff>28575</xdr:rowOff>
    </xdr:to>
    <xdr:sp macro="" textlink="">
      <xdr:nvSpPr>
        <xdr:cNvPr id="10972" name="Line 550"/>
        <xdr:cNvSpPr>
          <a:spLocks noChangeShapeType="1"/>
        </xdr:cNvSpPr>
      </xdr:nvSpPr>
      <xdr:spPr bwMode="auto">
        <a:xfrm flipV="1">
          <a:off x="7353300" y="201853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097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097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097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098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098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098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38</xdr:row>
      <xdr:rowOff>1562100</xdr:rowOff>
    </xdr:from>
    <xdr:to>
      <xdr:col>27</xdr:col>
      <xdr:colOff>0</xdr:colOff>
      <xdr:row>39</xdr:row>
      <xdr:rowOff>28575</xdr:rowOff>
    </xdr:to>
    <xdr:sp macro="" textlink="">
      <xdr:nvSpPr>
        <xdr:cNvPr id="10986" name="Line 26"/>
        <xdr:cNvSpPr>
          <a:spLocks noChangeShapeType="1"/>
        </xdr:cNvSpPr>
      </xdr:nvSpPr>
      <xdr:spPr bwMode="auto">
        <a:xfrm flipV="1">
          <a:off x="7353300" y="201853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38</xdr:row>
      <xdr:rowOff>1562100</xdr:rowOff>
    </xdr:from>
    <xdr:to>
      <xdr:col>27</xdr:col>
      <xdr:colOff>0</xdr:colOff>
      <xdr:row>39</xdr:row>
      <xdr:rowOff>28575</xdr:rowOff>
    </xdr:to>
    <xdr:sp macro="" textlink="">
      <xdr:nvSpPr>
        <xdr:cNvPr id="10988" name="Line 550"/>
        <xdr:cNvSpPr>
          <a:spLocks noChangeShapeType="1"/>
        </xdr:cNvSpPr>
      </xdr:nvSpPr>
      <xdr:spPr bwMode="auto">
        <a:xfrm flipV="1">
          <a:off x="7353300" y="201853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099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099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099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47625</xdr:colOff>
      <xdr:row>0</xdr:row>
      <xdr:rowOff>1543050</xdr:rowOff>
    </xdr:from>
    <xdr:to>
      <xdr:col>40</xdr:col>
      <xdr:colOff>0</xdr:colOff>
      <xdr:row>0</xdr:row>
      <xdr:rowOff>1685925</xdr:rowOff>
    </xdr:to>
    <xdr:sp macro="" textlink="">
      <xdr:nvSpPr>
        <xdr:cNvPr id="10995" name="Text Box 33"/>
        <xdr:cNvSpPr txBox="1">
          <a:spLocks noChangeArrowheads="1"/>
        </xdr:cNvSpPr>
      </xdr:nvSpPr>
      <xdr:spPr bwMode="auto">
        <a:xfrm>
          <a:off x="776668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0996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0998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0999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1000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1001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1002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38</xdr:row>
      <xdr:rowOff>1543050</xdr:rowOff>
    </xdr:from>
    <xdr:to>
      <xdr:col>36</xdr:col>
      <xdr:colOff>0</xdr:colOff>
      <xdr:row>39</xdr:row>
      <xdr:rowOff>9525</xdr:rowOff>
    </xdr:to>
    <xdr:sp macro="" textlink="">
      <xdr:nvSpPr>
        <xdr:cNvPr id="11003" name="Line 24"/>
        <xdr:cNvSpPr>
          <a:spLocks noChangeShapeType="1"/>
        </xdr:cNvSpPr>
      </xdr:nvSpPr>
      <xdr:spPr bwMode="auto">
        <a:xfrm flipV="1">
          <a:off x="58369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38</xdr:row>
      <xdr:rowOff>1562100</xdr:rowOff>
    </xdr:from>
    <xdr:to>
      <xdr:col>38</xdr:col>
      <xdr:colOff>0</xdr:colOff>
      <xdr:row>39</xdr:row>
      <xdr:rowOff>28575</xdr:rowOff>
    </xdr:to>
    <xdr:sp macro="" textlink="">
      <xdr:nvSpPr>
        <xdr:cNvPr id="11004" name="Line 26"/>
        <xdr:cNvSpPr>
          <a:spLocks noChangeShapeType="1"/>
        </xdr:cNvSpPr>
      </xdr:nvSpPr>
      <xdr:spPr bwMode="auto">
        <a:xfrm flipV="1">
          <a:off x="73533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38</xdr:row>
      <xdr:rowOff>1543050</xdr:rowOff>
    </xdr:from>
    <xdr:to>
      <xdr:col>36</xdr:col>
      <xdr:colOff>0</xdr:colOff>
      <xdr:row>39</xdr:row>
      <xdr:rowOff>9525</xdr:rowOff>
    </xdr:to>
    <xdr:sp macro="" textlink="">
      <xdr:nvSpPr>
        <xdr:cNvPr id="11005" name="Line 548"/>
        <xdr:cNvSpPr>
          <a:spLocks noChangeShapeType="1"/>
        </xdr:cNvSpPr>
      </xdr:nvSpPr>
      <xdr:spPr bwMode="auto">
        <a:xfrm flipV="1">
          <a:off x="58369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38</xdr:row>
      <xdr:rowOff>1562100</xdr:rowOff>
    </xdr:from>
    <xdr:to>
      <xdr:col>38</xdr:col>
      <xdr:colOff>0</xdr:colOff>
      <xdr:row>39</xdr:row>
      <xdr:rowOff>28575</xdr:rowOff>
    </xdr:to>
    <xdr:sp macro="" textlink="">
      <xdr:nvSpPr>
        <xdr:cNvPr id="11006" name="Line 550"/>
        <xdr:cNvSpPr>
          <a:spLocks noChangeShapeType="1"/>
        </xdr:cNvSpPr>
      </xdr:nvSpPr>
      <xdr:spPr bwMode="auto">
        <a:xfrm flipV="1">
          <a:off x="73533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1007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1008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1009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1010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1011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1012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1013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1014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1015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1016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1017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1018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38</xdr:row>
      <xdr:rowOff>1543050</xdr:rowOff>
    </xdr:from>
    <xdr:to>
      <xdr:col>36</xdr:col>
      <xdr:colOff>0</xdr:colOff>
      <xdr:row>39</xdr:row>
      <xdr:rowOff>9525</xdr:rowOff>
    </xdr:to>
    <xdr:sp macro="" textlink="">
      <xdr:nvSpPr>
        <xdr:cNvPr id="11019" name="Line 24"/>
        <xdr:cNvSpPr>
          <a:spLocks noChangeShapeType="1"/>
        </xdr:cNvSpPr>
      </xdr:nvSpPr>
      <xdr:spPr bwMode="auto">
        <a:xfrm flipV="1">
          <a:off x="58369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38</xdr:row>
      <xdr:rowOff>1562100</xdr:rowOff>
    </xdr:from>
    <xdr:to>
      <xdr:col>38</xdr:col>
      <xdr:colOff>0</xdr:colOff>
      <xdr:row>39</xdr:row>
      <xdr:rowOff>28575</xdr:rowOff>
    </xdr:to>
    <xdr:sp macro="" textlink="">
      <xdr:nvSpPr>
        <xdr:cNvPr id="11020" name="Line 26"/>
        <xdr:cNvSpPr>
          <a:spLocks noChangeShapeType="1"/>
        </xdr:cNvSpPr>
      </xdr:nvSpPr>
      <xdr:spPr bwMode="auto">
        <a:xfrm flipV="1">
          <a:off x="73533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38</xdr:row>
      <xdr:rowOff>1543050</xdr:rowOff>
    </xdr:from>
    <xdr:to>
      <xdr:col>36</xdr:col>
      <xdr:colOff>0</xdr:colOff>
      <xdr:row>39</xdr:row>
      <xdr:rowOff>9525</xdr:rowOff>
    </xdr:to>
    <xdr:sp macro="" textlink="">
      <xdr:nvSpPr>
        <xdr:cNvPr id="11021" name="Line 548"/>
        <xdr:cNvSpPr>
          <a:spLocks noChangeShapeType="1"/>
        </xdr:cNvSpPr>
      </xdr:nvSpPr>
      <xdr:spPr bwMode="auto">
        <a:xfrm flipV="1">
          <a:off x="58369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38</xdr:row>
      <xdr:rowOff>1562100</xdr:rowOff>
    </xdr:from>
    <xdr:to>
      <xdr:col>38</xdr:col>
      <xdr:colOff>0</xdr:colOff>
      <xdr:row>39</xdr:row>
      <xdr:rowOff>28575</xdr:rowOff>
    </xdr:to>
    <xdr:sp macro="" textlink="">
      <xdr:nvSpPr>
        <xdr:cNvPr id="11022" name="Line 550"/>
        <xdr:cNvSpPr>
          <a:spLocks noChangeShapeType="1"/>
        </xdr:cNvSpPr>
      </xdr:nvSpPr>
      <xdr:spPr bwMode="auto">
        <a:xfrm flipV="1">
          <a:off x="73533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1023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1024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1025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1026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1027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1028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47625</xdr:colOff>
      <xdr:row>0</xdr:row>
      <xdr:rowOff>1543050</xdr:rowOff>
    </xdr:from>
    <xdr:to>
      <xdr:col>51</xdr:col>
      <xdr:colOff>0</xdr:colOff>
      <xdr:row>0</xdr:row>
      <xdr:rowOff>1685925</xdr:rowOff>
    </xdr:to>
    <xdr:sp macro="" textlink="">
      <xdr:nvSpPr>
        <xdr:cNvPr id="11029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030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1478280</xdr:rowOff>
    </xdr:from>
    <xdr:to>
      <xdr:col>49</xdr:col>
      <xdr:colOff>0</xdr:colOff>
      <xdr:row>1</xdr:row>
      <xdr:rowOff>30480</xdr:rowOff>
    </xdr:to>
    <xdr:sp macro="" textlink="">
      <xdr:nvSpPr>
        <xdr:cNvPr id="11031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032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1478280</xdr:rowOff>
    </xdr:from>
    <xdr:to>
      <xdr:col>49</xdr:col>
      <xdr:colOff>0</xdr:colOff>
      <xdr:row>1</xdr:row>
      <xdr:rowOff>30480</xdr:rowOff>
    </xdr:to>
    <xdr:sp macro="" textlink="">
      <xdr:nvSpPr>
        <xdr:cNvPr id="11033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034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1478280</xdr:rowOff>
    </xdr:from>
    <xdr:to>
      <xdr:col>49</xdr:col>
      <xdr:colOff>0</xdr:colOff>
      <xdr:row>1</xdr:row>
      <xdr:rowOff>30480</xdr:rowOff>
    </xdr:to>
    <xdr:sp macro="" textlink="">
      <xdr:nvSpPr>
        <xdr:cNvPr id="11035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38</xdr:row>
      <xdr:rowOff>1546860</xdr:rowOff>
    </xdr:from>
    <xdr:to>
      <xdr:col>47</xdr:col>
      <xdr:colOff>0</xdr:colOff>
      <xdr:row>39</xdr:row>
      <xdr:rowOff>7620</xdr:rowOff>
    </xdr:to>
    <xdr:sp macro="" textlink="">
      <xdr:nvSpPr>
        <xdr:cNvPr id="11036" name="Line 24"/>
        <xdr:cNvSpPr>
          <a:spLocks noChangeShapeType="1"/>
        </xdr:cNvSpPr>
      </xdr:nvSpPr>
      <xdr:spPr bwMode="auto">
        <a:xfrm flipV="1">
          <a:off x="5836920" y="153009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38</xdr:row>
      <xdr:rowOff>1562100</xdr:rowOff>
    </xdr:from>
    <xdr:to>
      <xdr:col>49</xdr:col>
      <xdr:colOff>0</xdr:colOff>
      <xdr:row>39</xdr:row>
      <xdr:rowOff>30480</xdr:rowOff>
    </xdr:to>
    <xdr:sp macro="" textlink="">
      <xdr:nvSpPr>
        <xdr:cNvPr id="11037" name="Line 26"/>
        <xdr:cNvSpPr>
          <a:spLocks noChangeShapeType="1"/>
        </xdr:cNvSpPr>
      </xdr:nvSpPr>
      <xdr:spPr bwMode="auto">
        <a:xfrm flipV="1">
          <a:off x="7353300" y="153009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38</xdr:row>
      <xdr:rowOff>1546860</xdr:rowOff>
    </xdr:from>
    <xdr:to>
      <xdr:col>47</xdr:col>
      <xdr:colOff>0</xdr:colOff>
      <xdr:row>39</xdr:row>
      <xdr:rowOff>7620</xdr:rowOff>
    </xdr:to>
    <xdr:sp macro="" textlink="">
      <xdr:nvSpPr>
        <xdr:cNvPr id="11038" name="Line 548"/>
        <xdr:cNvSpPr>
          <a:spLocks noChangeShapeType="1"/>
        </xdr:cNvSpPr>
      </xdr:nvSpPr>
      <xdr:spPr bwMode="auto">
        <a:xfrm flipV="1">
          <a:off x="5836920" y="153009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38</xdr:row>
      <xdr:rowOff>1562100</xdr:rowOff>
    </xdr:from>
    <xdr:to>
      <xdr:col>49</xdr:col>
      <xdr:colOff>0</xdr:colOff>
      <xdr:row>39</xdr:row>
      <xdr:rowOff>30480</xdr:rowOff>
    </xdr:to>
    <xdr:sp macro="" textlink="">
      <xdr:nvSpPr>
        <xdr:cNvPr id="11039" name="Line 550"/>
        <xdr:cNvSpPr>
          <a:spLocks noChangeShapeType="1"/>
        </xdr:cNvSpPr>
      </xdr:nvSpPr>
      <xdr:spPr bwMode="auto">
        <a:xfrm flipV="1">
          <a:off x="7353300" y="153009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040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1478280</xdr:rowOff>
    </xdr:from>
    <xdr:to>
      <xdr:col>49</xdr:col>
      <xdr:colOff>0</xdr:colOff>
      <xdr:row>1</xdr:row>
      <xdr:rowOff>30480</xdr:rowOff>
    </xdr:to>
    <xdr:sp macro="" textlink="">
      <xdr:nvSpPr>
        <xdr:cNvPr id="11041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042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1478280</xdr:rowOff>
    </xdr:from>
    <xdr:to>
      <xdr:col>49</xdr:col>
      <xdr:colOff>0</xdr:colOff>
      <xdr:row>1</xdr:row>
      <xdr:rowOff>30480</xdr:rowOff>
    </xdr:to>
    <xdr:sp macro="" textlink="">
      <xdr:nvSpPr>
        <xdr:cNvPr id="11043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044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1478280</xdr:rowOff>
    </xdr:from>
    <xdr:to>
      <xdr:col>49</xdr:col>
      <xdr:colOff>0</xdr:colOff>
      <xdr:row>1</xdr:row>
      <xdr:rowOff>30480</xdr:rowOff>
    </xdr:to>
    <xdr:sp macro="" textlink="">
      <xdr:nvSpPr>
        <xdr:cNvPr id="11045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046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1478280</xdr:rowOff>
    </xdr:from>
    <xdr:to>
      <xdr:col>49</xdr:col>
      <xdr:colOff>0</xdr:colOff>
      <xdr:row>1</xdr:row>
      <xdr:rowOff>30480</xdr:rowOff>
    </xdr:to>
    <xdr:sp macro="" textlink="">
      <xdr:nvSpPr>
        <xdr:cNvPr id="11047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048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1478280</xdr:rowOff>
    </xdr:from>
    <xdr:to>
      <xdr:col>49</xdr:col>
      <xdr:colOff>0</xdr:colOff>
      <xdr:row>1</xdr:row>
      <xdr:rowOff>30480</xdr:rowOff>
    </xdr:to>
    <xdr:sp macro="" textlink="">
      <xdr:nvSpPr>
        <xdr:cNvPr id="11049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050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1478280</xdr:rowOff>
    </xdr:from>
    <xdr:to>
      <xdr:col>49</xdr:col>
      <xdr:colOff>0</xdr:colOff>
      <xdr:row>1</xdr:row>
      <xdr:rowOff>30480</xdr:rowOff>
    </xdr:to>
    <xdr:sp macro="" textlink="">
      <xdr:nvSpPr>
        <xdr:cNvPr id="11051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38</xdr:row>
      <xdr:rowOff>1546860</xdr:rowOff>
    </xdr:from>
    <xdr:to>
      <xdr:col>47</xdr:col>
      <xdr:colOff>0</xdr:colOff>
      <xdr:row>39</xdr:row>
      <xdr:rowOff>7620</xdr:rowOff>
    </xdr:to>
    <xdr:sp macro="" textlink="">
      <xdr:nvSpPr>
        <xdr:cNvPr id="11052" name="Line 24"/>
        <xdr:cNvSpPr>
          <a:spLocks noChangeShapeType="1"/>
        </xdr:cNvSpPr>
      </xdr:nvSpPr>
      <xdr:spPr bwMode="auto">
        <a:xfrm flipV="1">
          <a:off x="5836920" y="153009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38</xdr:row>
      <xdr:rowOff>1562100</xdr:rowOff>
    </xdr:from>
    <xdr:to>
      <xdr:col>49</xdr:col>
      <xdr:colOff>0</xdr:colOff>
      <xdr:row>39</xdr:row>
      <xdr:rowOff>30480</xdr:rowOff>
    </xdr:to>
    <xdr:sp macro="" textlink="">
      <xdr:nvSpPr>
        <xdr:cNvPr id="11053" name="Line 26"/>
        <xdr:cNvSpPr>
          <a:spLocks noChangeShapeType="1"/>
        </xdr:cNvSpPr>
      </xdr:nvSpPr>
      <xdr:spPr bwMode="auto">
        <a:xfrm flipV="1">
          <a:off x="7353300" y="153009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38</xdr:row>
      <xdr:rowOff>1546860</xdr:rowOff>
    </xdr:from>
    <xdr:to>
      <xdr:col>47</xdr:col>
      <xdr:colOff>0</xdr:colOff>
      <xdr:row>39</xdr:row>
      <xdr:rowOff>7620</xdr:rowOff>
    </xdr:to>
    <xdr:sp macro="" textlink="">
      <xdr:nvSpPr>
        <xdr:cNvPr id="11054" name="Line 548"/>
        <xdr:cNvSpPr>
          <a:spLocks noChangeShapeType="1"/>
        </xdr:cNvSpPr>
      </xdr:nvSpPr>
      <xdr:spPr bwMode="auto">
        <a:xfrm flipV="1">
          <a:off x="5836920" y="153009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38</xdr:row>
      <xdr:rowOff>1562100</xdr:rowOff>
    </xdr:from>
    <xdr:to>
      <xdr:col>49</xdr:col>
      <xdr:colOff>0</xdr:colOff>
      <xdr:row>39</xdr:row>
      <xdr:rowOff>30480</xdr:rowOff>
    </xdr:to>
    <xdr:sp macro="" textlink="">
      <xdr:nvSpPr>
        <xdr:cNvPr id="11055" name="Line 550"/>
        <xdr:cNvSpPr>
          <a:spLocks noChangeShapeType="1"/>
        </xdr:cNvSpPr>
      </xdr:nvSpPr>
      <xdr:spPr bwMode="auto">
        <a:xfrm flipV="1">
          <a:off x="7353300" y="153009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056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1478280</xdr:rowOff>
    </xdr:from>
    <xdr:to>
      <xdr:col>49</xdr:col>
      <xdr:colOff>0</xdr:colOff>
      <xdr:row>1</xdr:row>
      <xdr:rowOff>30480</xdr:rowOff>
    </xdr:to>
    <xdr:sp macro="" textlink="">
      <xdr:nvSpPr>
        <xdr:cNvPr id="11057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058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1478280</xdr:rowOff>
    </xdr:from>
    <xdr:to>
      <xdr:col>49</xdr:col>
      <xdr:colOff>0</xdr:colOff>
      <xdr:row>1</xdr:row>
      <xdr:rowOff>30480</xdr:rowOff>
    </xdr:to>
    <xdr:sp macro="" textlink="">
      <xdr:nvSpPr>
        <xdr:cNvPr id="11059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060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1478280</xdr:rowOff>
    </xdr:from>
    <xdr:to>
      <xdr:col>49</xdr:col>
      <xdr:colOff>0</xdr:colOff>
      <xdr:row>1</xdr:row>
      <xdr:rowOff>30480</xdr:rowOff>
    </xdr:to>
    <xdr:sp macro="" textlink="">
      <xdr:nvSpPr>
        <xdr:cNvPr id="11061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0</xdr:row>
      <xdr:rowOff>1543050</xdr:rowOff>
    </xdr:from>
    <xdr:to>
      <xdr:col>20</xdr:col>
      <xdr:colOff>0</xdr:colOff>
      <xdr:row>0</xdr:row>
      <xdr:rowOff>1685925</xdr:rowOff>
    </xdr:to>
    <xdr:sp macro="" textlink="">
      <xdr:nvSpPr>
        <xdr:cNvPr id="11148" name="Text Box 33"/>
        <xdr:cNvSpPr txBox="1">
          <a:spLocks noChangeArrowheads="1"/>
        </xdr:cNvSpPr>
      </xdr:nvSpPr>
      <xdr:spPr bwMode="auto">
        <a:xfrm>
          <a:off x="7766685" y="111633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151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153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155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157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159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161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163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165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167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169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171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173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0</xdr:row>
      <xdr:rowOff>1543050</xdr:rowOff>
    </xdr:from>
    <xdr:to>
      <xdr:col>29</xdr:col>
      <xdr:colOff>0</xdr:colOff>
      <xdr:row>0</xdr:row>
      <xdr:rowOff>1685925</xdr:rowOff>
    </xdr:to>
    <xdr:sp macro="" textlink="">
      <xdr:nvSpPr>
        <xdr:cNvPr id="11208" name="Text Box 33"/>
        <xdr:cNvSpPr txBox="1">
          <a:spLocks noChangeArrowheads="1"/>
        </xdr:cNvSpPr>
      </xdr:nvSpPr>
      <xdr:spPr bwMode="auto">
        <a:xfrm>
          <a:off x="7766685" y="111633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1211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1213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1215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1219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1221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1223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1225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1227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1229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1233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1235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1237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47625</xdr:colOff>
      <xdr:row>0</xdr:row>
      <xdr:rowOff>1543050</xdr:rowOff>
    </xdr:from>
    <xdr:to>
      <xdr:col>51</xdr:col>
      <xdr:colOff>0</xdr:colOff>
      <xdr:row>0</xdr:row>
      <xdr:rowOff>1685925</xdr:rowOff>
    </xdr:to>
    <xdr:sp macro="" textlink="">
      <xdr:nvSpPr>
        <xdr:cNvPr id="11238" name="Text Box 33"/>
        <xdr:cNvSpPr txBox="1">
          <a:spLocks noChangeArrowheads="1"/>
        </xdr:cNvSpPr>
      </xdr:nvSpPr>
      <xdr:spPr bwMode="auto">
        <a:xfrm>
          <a:off x="7766685" y="111633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239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1485900</xdr:rowOff>
    </xdr:from>
    <xdr:to>
      <xdr:col>49</xdr:col>
      <xdr:colOff>0</xdr:colOff>
      <xdr:row>1</xdr:row>
      <xdr:rowOff>30480</xdr:rowOff>
    </xdr:to>
    <xdr:sp macro="" textlink="">
      <xdr:nvSpPr>
        <xdr:cNvPr id="11240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241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1485900</xdr:rowOff>
    </xdr:from>
    <xdr:to>
      <xdr:col>49</xdr:col>
      <xdr:colOff>0</xdr:colOff>
      <xdr:row>1</xdr:row>
      <xdr:rowOff>30480</xdr:rowOff>
    </xdr:to>
    <xdr:sp macro="" textlink="">
      <xdr:nvSpPr>
        <xdr:cNvPr id="11242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243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1485900</xdr:rowOff>
    </xdr:from>
    <xdr:to>
      <xdr:col>49</xdr:col>
      <xdr:colOff>0</xdr:colOff>
      <xdr:row>1</xdr:row>
      <xdr:rowOff>30480</xdr:rowOff>
    </xdr:to>
    <xdr:sp macro="" textlink="">
      <xdr:nvSpPr>
        <xdr:cNvPr id="11244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38</xdr:row>
      <xdr:rowOff>1546860</xdr:rowOff>
    </xdr:from>
    <xdr:to>
      <xdr:col>47</xdr:col>
      <xdr:colOff>0</xdr:colOff>
      <xdr:row>39</xdr:row>
      <xdr:rowOff>7620</xdr:rowOff>
    </xdr:to>
    <xdr:sp macro="" textlink="">
      <xdr:nvSpPr>
        <xdr:cNvPr id="11245" name="Line 24"/>
        <xdr:cNvSpPr>
          <a:spLocks noChangeShapeType="1"/>
        </xdr:cNvSpPr>
      </xdr:nvSpPr>
      <xdr:spPr bwMode="auto">
        <a:xfrm flipV="1">
          <a:off x="5836920" y="153085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38</xdr:row>
      <xdr:rowOff>1562100</xdr:rowOff>
    </xdr:from>
    <xdr:to>
      <xdr:col>49</xdr:col>
      <xdr:colOff>0</xdr:colOff>
      <xdr:row>39</xdr:row>
      <xdr:rowOff>30480</xdr:rowOff>
    </xdr:to>
    <xdr:sp macro="" textlink="">
      <xdr:nvSpPr>
        <xdr:cNvPr id="11246" name="Line 26"/>
        <xdr:cNvSpPr>
          <a:spLocks noChangeShapeType="1"/>
        </xdr:cNvSpPr>
      </xdr:nvSpPr>
      <xdr:spPr bwMode="auto">
        <a:xfrm flipV="1">
          <a:off x="7353300" y="153085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38</xdr:row>
      <xdr:rowOff>1546860</xdr:rowOff>
    </xdr:from>
    <xdr:to>
      <xdr:col>47</xdr:col>
      <xdr:colOff>0</xdr:colOff>
      <xdr:row>39</xdr:row>
      <xdr:rowOff>7620</xdr:rowOff>
    </xdr:to>
    <xdr:sp macro="" textlink="">
      <xdr:nvSpPr>
        <xdr:cNvPr id="11247" name="Line 548"/>
        <xdr:cNvSpPr>
          <a:spLocks noChangeShapeType="1"/>
        </xdr:cNvSpPr>
      </xdr:nvSpPr>
      <xdr:spPr bwMode="auto">
        <a:xfrm flipV="1">
          <a:off x="5836920" y="153085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38</xdr:row>
      <xdr:rowOff>1562100</xdr:rowOff>
    </xdr:from>
    <xdr:to>
      <xdr:col>49</xdr:col>
      <xdr:colOff>0</xdr:colOff>
      <xdr:row>39</xdr:row>
      <xdr:rowOff>30480</xdr:rowOff>
    </xdr:to>
    <xdr:sp macro="" textlink="">
      <xdr:nvSpPr>
        <xdr:cNvPr id="11248" name="Line 550"/>
        <xdr:cNvSpPr>
          <a:spLocks noChangeShapeType="1"/>
        </xdr:cNvSpPr>
      </xdr:nvSpPr>
      <xdr:spPr bwMode="auto">
        <a:xfrm flipV="1">
          <a:off x="7353300" y="153085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249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1485900</xdr:rowOff>
    </xdr:from>
    <xdr:to>
      <xdr:col>49</xdr:col>
      <xdr:colOff>0</xdr:colOff>
      <xdr:row>1</xdr:row>
      <xdr:rowOff>30480</xdr:rowOff>
    </xdr:to>
    <xdr:sp macro="" textlink="">
      <xdr:nvSpPr>
        <xdr:cNvPr id="11250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251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1485900</xdr:rowOff>
    </xdr:from>
    <xdr:to>
      <xdr:col>49</xdr:col>
      <xdr:colOff>0</xdr:colOff>
      <xdr:row>1</xdr:row>
      <xdr:rowOff>30480</xdr:rowOff>
    </xdr:to>
    <xdr:sp macro="" textlink="">
      <xdr:nvSpPr>
        <xdr:cNvPr id="11252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253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1485900</xdr:rowOff>
    </xdr:from>
    <xdr:to>
      <xdr:col>49</xdr:col>
      <xdr:colOff>0</xdr:colOff>
      <xdr:row>1</xdr:row>
      <xdr:rowOff>30480</xdr:rowOff>
    </xdr:to>
    <xdr:sp macro="" textlink="">
      <xdr:nvSpPr>
        <xdr:cNvPr id="11254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255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1485900</xdr:rowOff>
    </xdr:from>
    <xdr:to>
      <xdr:col>49</xdr:col>
      <xdr:colOff>0</xdr:colOff>
      <xdr:row>1</xdr:row>
      <xdr:rowOff>30480</xdr:rowOff>
    </xdr:to>
    <xdr:sp macro="" textlink="">
      <xdr:nvSpPr>
        <xdr:cNvPr id="11256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257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1485900</xdr:rowOff>
    </xdr:from>
    <xdr:to>
      <xdr:col>49</xdr:col>
      <xdr:colOff>0</xdr:colOff>
      <xdr:row>1</xdr:row>
      <xdr:rowOff>30480</xdr:rowOff>
    </xdr:to>
    <xdr:sp macro="" textlink="">
      <xdr:nvSpPr>
        <xdr:cNvPr id="11258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259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1485900</xdr:rowOff>
    </xdr:from>
    <xdr:to>
      <xdr:col>49</xdr:col>
      <xdr:colOff>0</xdr:colOff>
      <xdr:row>1</xdr:row>
      <xdr:rowOff>30480</xdr:rowOff>
    </xdr:to>
    <xdr:sp macro="" textlink="">
      <xdr:nvSpPr>
        <xdr:cNvPr id="11260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38</xdr:row>
      <xdr:rowOff>1546860</xdr:rowOff>
    </xdr:from>
    <xdr:to>
      <xdr:col>47</xdr:col>
      <xdr:colOff>0</xdr:colOff>
      <xdr:row>39</xdr:row>
      <xdr:rowOff>7620</xdr:rowOff>
    </xdr:to>
    <xdr:sp macro="" textlink="">
      <xdr:nvSpPr>
        <xdr:cNvPr id="11261" name="Line 24"/>
        <xdr:cNvSpPr>
          <a:spLocks noChangeShapeType="1"/>
        </xdr:cNvSpPr>
      </xdr:nvSpPr>
      <xdr:spPr bwMode="auto">
        <a:xfrm flipV="1">
          <a:off x="5836920" y="153085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38</xdr:row>
      <xdr:rowOff>1562100</xdr:rowOff>
    </xdr:from>
    <xdr:to>
      <xdr:col>49</xdr:col>
      <xdr:colOff>0</xdr:colOff>
      <xdr:row>39</xdr:row>
      <xdr:rowOff>30480</xdr:rowOff>
    </xdr:to>
    <xdr:sp macro="" textlink="">
      <xdr:nvSpPr>
        <xdr:cNvPr id="11262" name="Line 26"/>
        <xdr:cNvSpPr>
          <a:spLocks noChangeShapeType="1"/>
        </xdr:cNvSpPr>
      </xdr:nvSpPr>
      <xdr:spPr bwMode="auto">
        <a:xfrm flipV="1">
          <a:off x="7353300" y="153085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38</xdr:row>
      <xdr:rowOff>1546860</xdr:rowOff>
    </xdr:from>
    <xdr:to>
      <xdr:col>47</xdr:col>
      <xdr:colOff>0</xdr:colOff>
      <xdr:row>39</xdr:row>
      <xdr:rowOff>7620</xdr:rowOff>
    </xdr:to>
    <xdr:sp macro="" textlink="">
      <xdr:nvSpPr>
        <xdr:cNvPr id="11263" name="Line 548"/>
        <xdr:cNvSpPr>
          <a:spLocks noChangeShapeType="1"/>
        </xdr:cNvSpPr>
      </xdr:nvSpPr>
      <xdr:spPr bwMode="auto">
        <a:xfrm flipV="1">
          <a:off x="5836920" y="153085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38</xdr:row>
      <xdr:rowOff>1562100</xdr:rowOff>
    </xdr:from>
    <xdr:to>
      <xdr:col>49</xdr:col>
      <xdr:colOff>0</xdr:colOff>
      <xdr:row>39</xdr:row>
      <xdr:rowOff>30480</xdr:rowOff>
    </xdr:to>
    <xdr:sp macro="" textlink="">
      <xdr:nvSpPr>
        <xdr:cNvPr id="11264" name="Line 550"/>
        <xdr:cNvSpPr>
          <a:spLocks noChangeShapeType="1"/>
        </xdr:cNvSpPr>
      </xdr:nvSpPr>
      <xdr:spPr bwMode="auto">
        <a:xfrm flipV="1">
          <a:off x="7353300" y="153085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265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1485900</xdr:rowOff>
    </xdr:from>
    <xdr:to>
      <xdr:col>49</xdr:col>
      <xdr:colOff>0</xdr:colOff>
      <xdr:row>1</xdr:row>
      <xdr:rowOff>30480</xdr:rowOff>
    </xdr:to>
    <xdr:sp macro="" textlink="">
      <xdr:nvSpPr>
        <xdr:cNvPr id="11266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267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1485900</xdr:rowOff>
    </xdr:from>
    <xdr:to>
      <xdr:col>49</xdr:col>
      <xdr:colOff>0</xdr:colOff>
      <xdr:row>1</xdr:row>
      <xdr:rowOff>30480</xdr:rowOff>
    </xdr:to>
    <xdr:sp macro="" textlink="">
      <xdr:nvSpPr>
        <xdr:cNvPr id="11268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269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1485900</xdr:rowOff>
    </xdr:from>
    <xdr:to>
      <xdr:col>49</xdr:col>
      <xdr:colOff>0</xdr:colOff>
      <xdr:row>1</xdr:row>
      <xdr:rowOff>30480</xdr:rowOff>
    </xdr:to>
    <xdr:sp macro="" textlink="">
      <xdr:nvSpPr>
        <xdr:cNvPr id="11270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47625</xdr:colOff>
      <xdr:row>0</xdr:row>
      <xdr:rowOff>1543050</xdr:rowOff>
    </xdr:from>
    <xdr:to>
      <xdr:col>51</xdr:col>
      <xdr:colOff>0</xdr:colOff>
      <xdr:row>0</xdr:row>
      <xdr:rowOff>1685925</xdr:rowOff>
    </xdr:to>
    <xdr:sp macro="" textlink="">
      <xdr:nvSpPr>
        <xdr:cNvPr id="11297" name="Text Box 33"/>
        <xdr:cNvSpPr txBox="1">
          <a:spLocks noChangeArrowheads="1"/>
        </xdr:cNvSpPr>
      </xdr:nvSpPr>
      <xdr:spPr bwMode="auto">
        <a:xfrm>
          <a:off x="7766685" y="111633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298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1485900</xdr:rowOff>
    </xdr:from>
    <xdr:to>
      <xdr:col>49</xdr:col>
      <xdr:colOff>0</xdr:colOff>
      <xdr:row>1</xdr:row>
      <xdr:rowOff>30480</xdr:rowOff>
    </xdr:to>
    <xdr:sp macro="" textlink="">
      <xdr:nvSpPr>
        <xdr:cNvPr id="11299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300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1485900</xdr:rowOff>
    </xdr:from>
    <xdr:to>
      <xdr:col>49</xdr:col>
      <xdr:colOff>0</xdr:colOff>
      <xdr:row>1</xdr:row>
      <xdr:rowOff>30480</xdr:rowOff>
    </xdr:to>
    <xdr:sp macro="" textlink="">
      <xdr:nvSpPr>
        <xdr:cNvPr id="11301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302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1485900</xdr:rowOff>
    </xdr:from>
    <xdr:to>
      <xdr:col>49</xdr:col>
      <xdr:colOff>0</xdr:colOff>
      <xdr:row>1</xdr:row>
      <xdr:rowOff>30480</xdr:rowOff>
    </xdr:to>
    <xdr:sp macro="" textlink="">
      <xdr:nvSpPr>
        <xdr:cNvPr id="11303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304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1485900</xdr:rowOff>
    </xdr:from>
    <xdr:to>
      <xdr:col>49</xdr:col>
      <xdr:colOff>0</xdr:colOff>
      <xdr:row>1</xdr:row>
      <xdr:rowOff>30480</xdr:rowOff>
    </xdr:to>
    <xdr:sp macro="" textlink="">
      <xdr:nvSpPr>
        <xdr:cNvPr id="11305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306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1485900</xdr:rowOff>
    </xdr:from>
    <xdr:to>
      <xdr:col>49</xdr:col>
      <xdr:colOff>0</xdr:colOff>
      <xdr:row>1</xdr:row>
      <xdr:rowOff>30480</xdr:rowOff>
    </xdr:to>
    <xdr:sp macro="" textlink="">
      <xdr:nvSpPr>
        <xdr:cNvPr id="11307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308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1485900</xdr:rowOff>
    </xdr:from>
    <xdr:to>
      <xdr:col>49</xdr:col>
      <xdr:colOff>0</xdr:colOff>
      <xdr:row>1</xdr:row>
      <xdr:rowOff>30480</xdr:rowOff>
    </xdr:to>
    <xdr:sp macro="" textlink="">
      <xdr:nvSpPr>
        <xdr:cNvPr id="11309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310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1485900</xdr:rowOff>
    </xdr:from>
    <xdr:to>
      <xdr:col>49</xdr:col>
      <xdr:colOff>0</xdr:colOff>
      <xdr:row>1</xdr:row>
      <xdr:rowOff>30480</xdr:rowOff>
    </xdr:to>
    <xdr:sp macro="" textlink="">
      <xdr:nvSpPr>
        <xdr:cNvPr id="11311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312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1485900</xdr:rowOff>
    </xdr:from>
    <xdr:to>
      <xdr:col>49</xdr:col>
      <xdr:colOff>0</xdr:colOff>
      <xdr:row>1</xdr:row>
      <xdr:rowOff>30480</xdr:rowOff>
    </xdr:to>
    <xdr:sp macro="" textlink="">
      <xdr:nvSpPr>
        <xdr:cNvPr id="11313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314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1485900</xdr:rowOff>
    </xdr:from>
    <xdr:to>
      <xdr:col>49</xdr:col>
      <xdr:colOff>0</xdr:colOff>
      <xdr:row>1</xdr:row>
      <xdr:rowOff>30480</xdr:rowOff>
    </xdr:to>
    <xdr:sp macro="" textlink="">
      <xdr:nvSpPr>
        <xdr:cNvPr id="11315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316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1485900</xdr:rowOff>
    </xdr:from>
    <xdr:to>
      <xdr:col>49</xdr:col>
      <xdr:colOff>0</xdr:colOff>
      <xdr:row>1</xdr:row>
      <xdr:rowOff>30480</xdr:rowOff>
    </xdr:to>
    <xdr:sp macro="" textlink="">
      <xdr:nvSpPr>
        <xdr:cNvPr id="11317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318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1485900</xdr:rowOff>
    </xdr:from>
    <xdr:to>
      <xdr:col>49</xdr:col>
      <xdr:colOff>0</xdr:colOff>
      <xdr:row>1</xdr:row>
      <xdr:rowOff>30480</xdr:rowOff>
    </xdr:to>
    <xdr:sp macro="" textlink="">
      <xdr:nvSpPr>
        <xdr:cNvPr id="11319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320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1485900</xdr:rowOff>
    </xdr:from>
    <xdr:to>
      <xdr:col>49</xdr:col>
      <xdr:colOff>0</xdr:colOff>
      <xdr:row>1</xdr:row>
      <xdr:rowOff>30480</xdr:rowOff>
    </xdr:to>
    <xdr:sp macro="" textlink="">
      <xdr:nvSpPr>
        <xdr:cNvPr id="11321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9525</xdr:colOff>
      <xdr:row>0</xdr:row>
      <xdr:rowOff>1552575</xdr:rowOff>
    </xdr:from>
    <xdr:to>
      <xdr:col>43</xdr:col>
      <xdr:colOff>38100</xdr:colOff>
      <xdr:row>0</xdr:row>
      <xdr:rowOff>1695450</xdr:rowOff>
    </xdr:to>
    <xdr:sp macro="" textlink="">
      <xdr:nvSpPr>
        <xdr:cNvPr id="11322" name="Text Box 19"/>
        <xdr:cNvSpPr txBox="1">
          <a:spLocks noChangeArrowheads="1"/>
        </xdr:cNvSpPr>
      </xdr:nvSpPr>
      <xdr:spPr bwMode="auto">
        <a:xfrm>
          <a:off x="4017645" y="11182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43</xdr:col>
      <xdr:colOff>28575</xdr:colOff>
      <xdr:row>0</xdr:row>
      <xdr:rowOff>1118235</xdr:rowOff>
    </xdr:from>
    <xdr:to>
      <xdr:col>43</xdr:col>
      <xdr:colOff>320146</xdr:colOff>
      <xdr:row>0</xdr:row>
      <xdr:rowOff>1116330</xdr:rowOff>
    </xdr:to>
    <xdr:sp macro="" textlink="">
      <xdr:nvSpPr>
        <xdr:cNvPr id="11323" name="Text Box 20"/>
        <xdr:cNvSpPr txBox="1">
          <a:spLocks noChangeArrowheads="1"/>
        </xdr:cNvSpPr>
      </xdr:nvSpPr>
      <xdr:spPr bwMode="auto">
        <a:xfrm>
          <a:off x="440245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44</xdr:col>
      <xdr:colOff>9525</xdr:colOff>
      <xdr:row>0</xdr:row>
      <xdr:rowOff>1552575</xdr:rowOff>
    </xdr:from>
    <xdr:to>
      <xdr:col>45</xdr:col>
      <xdr:colOff>19050</xdr:colOff>
      <xdr:row>0</xdr:row>
      <xdr:rowOff>1695450</xdr:rowOff>
    </xdr:to>
    <xdr:sp macro="" textlink="">
      <xdr:nvSpPr>
        <xdr:cNvPr id="11324" name="Text Box 21"/>
        <xdr:cNvSpPr txBox="1">
          <a:spLocks noChangeArrowheads="1"/>
        </xdr:cNvSpPr>
      </xdr:nvSpPr>
      <xdr:spPr bwMode="auto">
        <a:xfrm>
          <a:off x="4749165" y="11182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45</xdr:col>
      <xdr:colOff>28575</xdr:colOff>
      <xdr:row>0</xdr:row>
      <xdr:rowOff>1118235</xdr:rowOff>
    </xdr:from>
    <xdr:to>
      <xdr:col>45</xdr:col>
      <xdr:colOff>320146</xdr:colOff>
      <xdr:row>0</xdr:row>
      <xdr:rowOff>1116330</xdr:rowOff>
    </xdr:to>
    <xdr:sp macro="" textlink="">
      <xdr:nvSpPr>
        <xdr:cNvPr id="11325" name="Text Box 22"/>
        <xdr:cNvSpPr txBox="1">
          <a:spLocks noChangeArrowheads="1"/>
        </xdr:cNvSpPr>
      </xdr:nvSpPr>
      <xdr:spPr bwMode="auto">
        <a:xfrm>
          <a:off x="513397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46</xdr:col>
      <xdr:colOff>9525</xdr:colOff>
      <xdr:row>0</xdr:row>
      <xdr:rowOff>1552575</xdr:rowOff>
    </xdr:from>
    <xdr:to>
      <xdr:col>47</xdr:col>
      <xdr:colOff>19050</xdr:colOff>
      <xdr:row>0</xdr:row>
      <xdr:rowOff>1695450</xdr:rowOff>
    </xdr:to>
    <xdr:sp macro="" textlink="">
      <xdr:nvSpPr>
        <xdr:cNvPr id="11326" name="Text Box 23"/>
        <xdr:cNvSpPr txBox="1">
          <a:spLocks noChangeArrowheads="1"/>
        </xdr:cNvSpPr>
      </xdr:nvSpPr>
      <xdr:spPr bwMode="auto">
        <a:xfrm>
          <a:off x="5480685" y="11182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47</xdr:col>
      <xdr:colOff>28575</xdr:colOff>
      <xdr:row>0</xdr:row>
      <xdr:rowOff>1118235</xdr:rowOff>
    </xdr:from>
    <xdr:to>
      <xdr:col>47</xdr:col>
      <xdr:colOff>320146</xdr:colOff>
      <xdr:row>0</xdr:row>
      <xdr:rowOff>1116330</xdr:rowOff>
    </xdr:to>
    <xdr:sp macro="" textlink="">
      <xdr:nvSpPr>
        <xdr:cNvPr id="11327" name="Text Box 24"/>
        <xdr:cNvSpPr txBox="1">
          <a:spLocks noChangeArrowheads="1"/>
        </xdr:cNvSpPr>
      </xdr:nvSpPr>
      <xdr:spPr bwMode="auto">
        <a:xfrm>
          <a:off x="586549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48</xdr:col>
      <xdr:colOff>9525</xdr:colOff>
      <xdr:row>0</xdr:row>
      <xdr:rowOff>1118235</xdr:rowOff>
    </xdr:from>
    <xdr:to>
      <xdr:col>48</xdr:col>
      <xdr:colOff>340906</xdr:colOff>
      <xdr:row>0</xdr:row>
      <xdr:rowOff>1116330</xdr:rowOff>
    </xdr:to>
    <xdr:sp macro="" textlink="">
      <xdr:nvSpPr>
        <xdr:cNvPr id="11329" name="Text Box 29"/>
        <xdr:cNvSpPr txBox="1">
          <a:spLocks noChangeArrowheads="1"/>
        </xdr:cNvSpPr>
      </xdr:nvSpPr>
      <xdr:spPr bwMode="auto">
        <a:xfrm>
          <a:off x="6997065" y="1118235"/>
          <a:ext cx="33138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66675</xdr:colOff>
      <xdr:row>0</xdr:row>
      <xdr:rowOff>1118235</xdr:rowOff>
    </xdr:from>
    <xdr:to>
      <xdr:col>49</xdr:col>
      <xdr:colOff>358246</xdr:colOff>
      <xdr:row>0</xdr:row>
      <xdr:rowOff>1116330</xdr:rowOff>
    </xdr:to>
    <xdr:sp macro="" textlink="">
      <xdr:nvSpPr>
        <xdr:cNvPr id="11330" name="Text Box 30"/>
        <xdr:cNvSpPr txBox="1">
          <a:spLocks noChangeArrowheads="1"/>
        </xdr:cNvSpPr>
      </xdr:nvSpPr>
      <xdr:spPr bwMode="auto">
        <a:xfrm>
          <a:off x="741997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50</xdr:col>
      <xdr:colOff>47625</xdr:colOff>
      <xdr:row>0</xdr:row>
      <xdr:rowOff>1543050</xdr:rowOff>
    </xdr:from>
    <xdr:to>
      <xdr:col>51</xdr:col>
      <xdr:colOff>0</xdr:colOff>
      <xdr:row>0</xdr:row>
      <xdr:rowOff>1685925</xdr:rowOff>
    </xdr:to>
    <xdr:sp macro="" textlink="">
      <xdr:nvSpPr>
        <xdr:cNvPr id="11331" name="Text Box 33"/>
        <xdr:cNvSpPr txBox="1">
          <a:spLocks noChangeArrowheads="1"/>
        </xdr:cNvSpPr>
      </xdr:nvSpPr>
      <xdr:spPr bwMode="auto">
        <a:xfrm>
          <a:off x="7766685" y="111633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43</xdr:col>
      <xdr:colOff>28575</xdr:colOff>
      <xdr:row>0</xdr:row>
      <xdr:rowOff>1118235</xdr:rowOff>
    </xdr:from>
    <xdr:to>
      <xdr:col>43</xdr:col>
      <xdr:colOff>320146</xdr:colOff>
      <xdr:row>0</xdr:row>
      <xdr:rowOff>1116330</xdr:rowOff>
    </xdr:to>
    <xdr:sp macro="" textlink="">
      <xdr:nvSpPr>
        <xdr:cNvPr id="11332" name="Text Box 35"/>
        <xdr:cNvSpPr txBox="1">
          <a:spLocks noChangeArrowheads="1"/>
        </xdr:cNvSpPr>
      </xdr:nvSpPr>
      <xdr:spPr bwMode="auto">
        <a:xfrm>
          <a:off x="440245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44</xdr:col>
      <xdr:colOff>9525</xdr:colOff>
      <xdr:row>0</xdr:row>
      <xdr:rowOff>1552575</xdr:rowOff>
    </xdr:from>
    <xdr:to>
      <xdr:col>45</xdr:col>
      <xdr:colOff>19050</xdr:colOff>
      <xdr:row>0</xdr:row>
      <xdr:rowOff>1695450</xdr:rowOff>
    </xdr:to>
    <xdr:sp macro="" textlink="">
      <xdr:nvSpPr>
        <xdr:cNvPr id="11333" name="Text Box 36"/>
        <xdr:cNvSpPr txBox="1">
          <a:spLocks noChangeArrowheads="1"/>
        </xdr:cNvSpPr>
      </xdr:nvSpPr>
      <xdr:spPr bwMode="auto">
        <a:xfrm>
          <a:off x="4749165" y="11182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45</xdr:col>
      <xdr:colOff>38100</xdr:colOff>
      <xdr:row>0</xdr:row>
      <xdr:rowOff>1552575</xdr:rowOff>
    </xdr:from>
    <xdr:to>
      <xdr:col>46</xdr:col>
      <xdr:colOff>0</xdr:colOff>
      <xdr:row>0</xdr:row>
      <xdr:rowOff>1695450</xdr:rowOff>
    </xdr:to>
    <xdr:sp macro="" textlink="">
      <xdr:nvSpPr>
        <xdr:cNvPr id="11334" name="Text Box 37"/>
        <xdr:cNvSpPr txBox="1">
          <a:spLocks noChangeArrowheads="1"/>
        </xdr:cNvSpPr>
      </xdr:nvSpPr>
      <xdr:spPr bwMode="auto">
        <a:xfrm>
          <a:off x="5143500" y="11182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46</xdr:col>
      <xdr:colOff>9525</xdr:colOff>
      <xdr:row>0</xdr:row>
      <xdr:rowOff>1552575</xdr:rowOff>
    </xdr:from>
    <xdr:to>
      <xdr:col>47</xdr:col>
      <xdr:colOff>38100</xdr:colOff>
      <xdr:row>0</xdr:row>
      <xdr:rowOff>1695450</xdr:rowOff>
    </xdr:to>
    <xdr:sp macro="" textlink="">
      <xdr:nvSpPr>
        <xdr:cNvPr id="11335" name="Text Box 38"/>
        <xdr:cNvSpPr txBox="1">
          <a:spLocks noChangeArrowheads="1"/>
        </xdr:cNvSpPr>
      </xdr:nvSpPr>
      <xdr:spPr bwMode="auto">
        <a:xfrm>
          <a:off x="5480685" y="11182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47</xdr:col>
      <xdr:colOff>57150</xdr:colOff>
      <xdr:row>0</xdr:row>
      <xdr:rowOff>1118235</xdr:rowOff>
    </xdr:from>
    <xdr:to>
      <xdr:col>47</xdr:col>
      <xdr:colOff>348721</xdr:colOff>
      <xdr:row>0</xdr:row>
      <xdr:rowOff>1116330</xdr:rowOff>
    </xdr:to>
    <xdr:sp macro="" textlink="">
      <xdr:nvSpPr>
        <xdr:cNvPr id="11336" name="Text Box 39"/>
        <xdr:cNvSpPr txBox="1">
          <a:spLocks noChangeArrowheads="1"/>
        </xdr:cNvSpPr>
      </xdr:nvSpPr>
      <xdr:spPr bwMode="auto">
        <a:xfrm>
          <a:off x="5894070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43</xdr:col>
      <xdr:colOff>38100</xdr:colOff>
      <xdr:row>0</xdr:row>
      <xdr:rowOff>1552575</xdr:rowOff>
    </xdr:from>
    <xdr:to>
      <xdr:col>44</xdr:col>
      <xdr:colOff>0</xdr:colOff>
      <xdr:row>0</xdr:row>
      <xdr:rowOff>1695450</xdr:rowOff>
    </xdr:to>
    <xdr:sp macro="" textlink="">
      <xdr:nvSpPr>
        <xdr:cNvPr id="11338" name="Text Box 42"/>
        <xdr:cNvSpPr txBox="1">
          <a:spLocks noChangeArrowheads="1"/>
        </xdr:cNvSpPr>
      </xdr:nvSpPr>
      <xdr:spPr bwMode="auto">
        <a:xfrm>
          <a:off x="4411980" y="11182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44</xdr:col>
      <xdr:colOff>9525</xdr:colOff>
      <xdr:row>0</xdr:row>
      <xdr:rowOff>1552575</xdr:rowOff>
    </xdr:from>
    <xdr:to>
      <xdr:col>45</xdr:col>
      <xdr:colOff>28575</xdr:colOff>
      <xdr:row>0</xdr:row>
      <xdr:rowOff>1695450</xdr:rowOff>
    </xdr:to>
    <xdr:sp macro="" textlink="">
      <xdr:nvSpPr>
        <xdr:cNvPr id="11339" name="Text Box 43"/>
        <xdr:cNvSpPr txBox="1">
          <a:spLocks noChangeArrowheads="1"/>
        </xdr:cNvSpPr>
      </xdr:nvSpPr>
      <xdr:spPr bwMode="auto">
        <a:xfrm>
          <a:off x="4749165" y="111823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9525</xdr:colOff>
      <xdr:row>0</xdr:row>
      <xdr:rowOff>1552575</xdr:rowOff>
    </xdr:from>
    <xdr:to>
      <xdr:col>49</xdr:col>
      <xdr:colOff>57150</xdr:colOff>
      <xdr:row>0</xdr:row>
      <xdr:rowOff>1695450</xdr:rowOff>
    </xdr:to>
    <xdr:sp macro="" textlink="">
      <xdr:nvSpPr>
        <xdr:cNvPr id="11340" name="Text Box 61"/>
        <xdr:cNvSpPr txBox="1">
          <a:spLocks noChangeArrowheads="1"/>
        </xdr:cNvSpPr>
      </xdr:nvSpPr>
      <xdr:spPr bwMode="auto">
        <a:xfrm>
          <a:off x="6997065" y="111823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1118235</xdr:rowOff>
    </xdr:from>
    <xdr:to>
      <xdr:col>48</xdr:col>
      <xdr:colOff>0</xdr:colOff>
      <xdr:row>0</xdr:row>
      <xdr:rowOff>1116330</xdr:rowOff>
    </xdr:to>
    <xdr:sp macro="" textlink="">
      <xdr:nvSpPr>
        <xdr:cNvPr id="11342" name="Text Box 63"/>
        <xdr:cNvSpPr txBox="1">
          <a:spLocks noChangeArrowheads="1"/>
        </xdr:cNvSpPr>
      </xdr:nvSpPr>
      <xdr:spPr bwMode="auto">
        <a:xfrm>
          <a:off x="668845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43</xdr:col>
      <xdr:colOff>0</xdr:colOff>
      <xdr:row>0</xdr:row>
      <xdr:rowOff>1440180</xdr:rowOff>
    </xdr:from>
    <xdr:to>
      <xdr:col>43</xdr:col>
      <xdr:colOff>0</xdr:colOff>
      <xdr:row>0</xdr:row>
      <xdr:rowOff>1752600</xdr:rowOff>
    </xdr:to>
    <xdr:sp macro="" textlink="">
      <xdr:nvSpPr>
        <xdr:cNvPr id="11343" name="Line 64"/>
        <xdr:cNvSpPr>
          <a:spLocks noChangeShapeType="1"/>
        </xdr:cNvSpPr>
      </xdr:nvSpPr>
      <xdr:spPr bwMode="auto">
        <a:xfrm flipV="1">
          <a:off x="4373880" y="1120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0</xdr:colOff>
      <xdr:row>0</xdr:row>
      <xdr:rowOff>1440180</xdr:rowOff>
    </xdr:from>
    <xdr:to>
      <xdr:col>45</xdr:col>
      <xdr:colOff>0</xdr:colOff>
      <xdr:row>0</xdr:row>
      <xdr:rowOff>1752600</xdr:rowOff>
    </xdr:to>
    <xdr:sp macro="" textlink="">
      <xdr:nvSpPr>
        <xdr:cNvPr id="11344" name="Line 65"/>
        <xdr:cNvSpPr>
          <a:spLocks noChangeShapeType="1"/>
        </xdr:cNvSpPr>
      </xdr:nvSpPr>
      <xdr:spPr bwMode="auto">
        <a:xfrm flipV="1">
          <a:off x="5105400" y="1120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345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1485900</xdr:rowOff>
    </xdr:from>
    <xdr:to>
      <xdr:col>49</xdr:col>
      <xdr:colOff>0</xdr:colOff>
      <xdr:row>1</xdr:row>
      <xdr:rowOff>30480</xdr:rowOff>
    </xdr:to>
    <xdr:sp macro="" textlink="">
      <xdr:nvSpPr>
        <xdr:cNvPr id="11347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348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1485900</xdr:rowOff>
    </xdr:from>
    <xdr:to>
      <xdr:col>49</xdr:col>
      <xdr:colOff>0</xdr:colOff>
      <xdr:row>1</xdr:row>
      <xdr:rowOff>30480</xdr:rowOff>
    </xdr:to>
    <xdr:sp macro="" textlink="">
      <xdr:nvSpPr>
        <xdr:cNvPr id="11349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350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1485900</xdr:rowOff>
    </xdr:from>
    <xdr:to>
      <xdr:col>49</xdr:col>
      <xdr:colOff>0</xdr:colOff>
      <xdr:row>1</xdr:row>
      <xdr:rowOff>30480</xdr:rowOff>
    </xdr:to>
    <xdr:sp macro="" textlink="">
      <xdr:nvSpPr>
        <xdr:cNvPr id="11351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352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1485900</xdr:rowOff>
    </xdr:from>
    <xdr:to>
      <xdr:col>49</xdr:col>
      <xdr:colOff>0</xdr:colOff>
      <xdr:row>1</xdr:row>
      <xdr:rowOff>30480</xdr:rowOff>
    </xdr:to>
    <xdr:sp macro="" textlink="">
      <xdr:nvSpPr>
        <xdr:cNvPr id="11353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354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1485900</xdr:rowOff>
    </xdr:from>
    <xdr:to>
      <xdr:col>49</xdr:col>
      <xdr:colOff>0</xdr:colOff>
      <xdr:row>1</xdr:row>
      <xdr:rowOff>30480</xdr:rowOff>
    </xdr:to>
    <xdr:sp macro="" textlink="">
      <xdr:nvSpPr>
        <xdr:cNvPr id="11355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356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1485900</xdr:rowOff>
    </xdr:from>
    <xdr:to>
      <xdr:col>49</xdr:col>
      <xdr:colOff>0</xdr:colOff>
      <xdr:row>1</xdr:row>
      <xdr:rowOff>30480</xdr:rowOff>
    </xdr:to>
    <xdr:sp macro="" textlink="">
      <xdr:nvSpPr>
        <xdr:cNvPr id="11357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358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1485900</xdr:rowOff>
    </xdr:from>
    <xdr:to>
      <xdr:col>49</xdr:col>
      <xdr:colOff>0</xdr:colOff>
      <xdr:row>1</xdr:row>
      <xdr:rowOff>30480</xdr:rowOff>
    </xdr:to>
    <xdr:sp macro="" textlink="">
      <xdr:nvSpPr>
        <xdr:cNvPr id="11359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360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1485900</xdr:rowOff>
    </xdr:from>
    <xdr:to>
      <xdr:col>49</xdr:col>
      <xdr:colOff>0</xdr:colOff>
      <xdr:row>1</xdr:row>
      <xdr:rowOff>30480</xdr:rowOff>
    </xdr:to>
    <xdr:sp macro="" textlink="">
      <xdr:nvSpPr>
        <xdr:cNvPr id="11361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362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1485900</xdr:rowOff>
    </xdr:from>
    <xdr:to>
      <xdr:col>49</xdr:col>
      <xdr:colOff>0</xdr:colOff>
      <xdr:row>1</xdr:row>
      <xdr:rowOff>30480</xdr:rowOff>
    </xdr:to>
    <xdr:sp macro="" textlink="">
      <xdr:nvSpPr>
        <xdr:cNvPr id="11363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364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1485900</xdr:rowOff>
    </xdr:from>
    <xdr:to>
      <xdr:col>49</xdr:col>
      <xdr:colOff>0</xdr:colOff>
      <xdr:row>1</xdr:row>
      <xdr:rowOff>30480</xdr:rowOff>
    </xdr:to>
    <xdr:sp macro="" textlink="">
      <xdr:nvSpPr>
        <xdr:cNvPr id="11365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366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1485900</xdr:rowOff>
    </xdr:from>
    <xdr:to>
      <xdr:col>49</xdr:col>
      <xdr:colOff>0</xdr:colOff>
      <xdr:row>1</xdr:row>
      <xdr:rowOff>30480</xdr:rowOff>
    </xdr:to>
    <xdr:sp macro="" textlink="">
      <xdr:nvSpPr>
        <xdr:cNvPr id="11367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1463040</xdr:rowOff>
    </xdr:from>
    <xdr:to>
      <xdr:col>47</xdr:col>
      <xdr:colOff>0</xdr:colOff>
      <xdr:row>1</xdr:row>
      <xdr:rowOff>7620</xdr:rowOff>
    </xdr:to>
    <xdr:sp macro="" textlink="">
      <xdr:nvSpPr>
        <xdr:cNvPr id="11368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1485900</xdr:rowOff>
    </xdr:from>
    <xdr:to>
      <xdr:col>49</xdr:col>
      <xdr:colOff>0</xdr:colOff>
      <xdr:row>1</xdr:row>
      <xdr:rowOff>30480</xdr:rowOff>
    </xdr:to>
    <xdr:sp macro="" textlink="">
      <xdr:nvSpPr>
        <xdr:cNvPr id="11369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47625</xdr:colOff>
      <xdr:row>0</xdr:row>
      <xdr:rowOff>1543050</xdr:rowOff>
    </xdr:from>
    <xdr:to>
      <xdr:col>40</xdr:col>
      <xdr:colOff>0</xdr:colOff>
      <xdr:row>0</xdr:row>
      <xdr:rowOff>1685925</xdr:rowOff>
    </xdr:to>
    <xdr:sp macro="" textlink="">
      <xdr:nvSpPr>
        <xdr:cNvPr id="11122" name="Text Box 33"/>
        <xdr:cNvSpPr txBox="1">
          <a:spLocks noChangeArrowheads="1"/>
        </xdr:cNvSpPr>
      </xdr:nvSpPr>
      <xdr:spPr bwMode="auto">
        <a:xfrm>
          <a:off x="7766685" y="111633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1123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1125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1126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1127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1128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1129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1130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1131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1132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1133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1134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1135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1136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1137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1138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1139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1140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1141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1142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1143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1144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1145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1146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1147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11370" name="Text Box 33"/>
        <xdr:cNvSpPr txBox="1">
          <a:spLocks noChangeArrowheads="1"/>
        </xdr:cNvSpPr>
      </xdr:nvSpPr>
      <xdr:spPr bwMode="auto">
        <a:xfrm>
          <a:off x="7766685" y="111633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71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73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74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75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76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77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78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79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80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81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82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83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84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85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86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87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88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89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90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91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92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93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94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95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5</xdr:col>
      <xdr:colOff>27000</xdr:colOff>
      <xdr:row>23</xdr:row>
      <xdr:rowOff>1514880</xdr:rowOff>
    </xdr:from>
    <xdr:ext cx="0" cy="337831"/>
    <xdr:sp macro="" textlink="">
      <xdr:nvSpPr>
        <xdr:cNvPr id="11418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24</xdr:row>
      <xdr:rowOff>1514880</xdr:rowOff>
    </xdr:from>
    <xdr:ext cx="0" cy="337831"/>
    <xdr:sp macro="" textlink="">
      <xdr:nvSpPr>
        <xdr:cNvPr id="11419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25</xdr:row>
      <xdr:rowOff>1514880</xdr:rowOff>
    </xdr:from>
    <xdr:ext cx="0" cy="337831"/>
    <xdr:sp macro="" textlink="">
      <xdr:nvSpPr>
        <xdr:cNvPr id="11420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26</xdr:row>
      <xdr:rowOff>1514880</xdr:rowOff>
    </xdr:from>
    <xdr:ext cx="0" cy="337831"/>
    <xdr:sp macro="" textlink="">
      <xdr:nvSpPr>
        <xdr:cNvPr id="11421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27</xdr:row>
      <xdr:rowOff>1514880</xdr:rowOff>
    </xdr:from>
    <xdr:ext cx="0" cy="337831"/>
    <xdr:sp macro="" textlink="">
      <xdr:nvSpPr>
        <xdr:cNvPr id="11422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28</xdr:row>
      <xdr:rowOff>1514880</xdr:rowOff>
    </xdr:from>
    <xdr:ext cx="0" cy="337831"/>
    <xdr:sp macro="" textlink="">
      <xdr:nvSpPr>
        <xdr:cNvPr id="11423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29</xdr:row>
      <xdr:rowOff>1514880</xdr:rowOff>
    </xdr:from>
    <xdr:ext cx="0" cy="337831"/>
    <xdr:sp macro="" textlink="">
      <xdr:nvSpPr>
        <xdr:cNvPr id="11424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30</xdr:row>
      <xdr:rowOff>1514880</xdr:rowOff>
    </xdr:from>
    <xdr:ext cx="0" cy="337831"/>
    <xdr:sp macro="" textlink="">
      <xdr:nvSpPr>
        <xdr:cNvPr id="11425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31</xdr:row>
      <xdr:rowOff>1514880</xdr:rowOff>
    </xdr:from>
    <xdr:ext cx="0" cy="337831"/>
    <xdr:sp macro="" textlink="">
      <xdr:nvSpPr>
        <xdr:cNvPr id="11426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32</xdr:row>
      <xdr:rowOff>1514880</xdr:rowOff>
    </xdr:from>
    <xdr:ext cx="0" cy="337831"/>
    <xdr:sp macro="" textlink="">
      <xdr:nvSpPr>
        <xdr:cNvPr id="11427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33</xdr:row>
      <xdr:rowOff>1514880</xdr:rowOff>
    </xdr:from>
    <xdr:ext cx="0" cy="337831"/>
    <xdr:sp macro="" textlink="">
      <xdr:nvSpPr>
        <xdr:cNvPr id="11428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</xdr:row>
      <xdr:rowOff>1514880</xdr:rowOff>
    </xdr:from>
    <xdr:ext cx="0" cy="337831"/>
    <xdr:sp macro="" textlink="">
      <xdr:nvSpPr>
        <xdr:cNvPr id="11429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</xdr:row>
      <xdr:rowOff>1514880</xdr:rowOff>
    </xdr:from>
    <xdr:ext cx="0" cy="337831"/>
    <xdr:sp macro="" textlink="">
      <xdr:nvSpPr>
        <xdr:cNvPr id="11430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3</xdr:row>
      <xdr:rowOff>1514880</xdr:rowOff>
    </xdr:from>
    <xdr:ext cx="0" cy="337831"/>
    <xdr:sp macro="" textlink="">
      <xdr:nvSpPr>
        <xdr:cNvPr id="11431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5</xdr:row>
      <xdr:rowOff>1514880</xdr:rowOff>
    </xdr:from>
    <xdr:ext cx="0" cy="337831"/>
    <xdr:sp macro="" textlink="">
      <xdr:nvSpPr>
        <xdr:cNvPr id="11433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6</xdr:row>
      <xdr:rowOff>1514880</xdr:rowOff>
    </xdr:from>
    <xdr:ext cx="0" cy="337831"/>
    <xdr:sp macro="" textlink="">
      <xdr:nvSpPr>
        <xdr:cNvPr id="11434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7</xdr:row>
      <xdr:rowOff>1514880</xdr:rowOff>
    </xdr:from>
    <xdr:ext cx="0" cy="337831"/>
    <xdr:sp macro="" textlink="">
      <xdr:nvSpPr>
        <xdr:cNvPr id="11435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8</xdr:row>
      <xdr:rowOff>1514880</xdr:rowOff>
    </xdr:from>
    <xdr:ext cx="0" cy="337831"/>
    <xdr:sp macro="" textlink="">
      <xdr:nvSpPr>
        <xdr:cNvPr id="11436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9</xdr:row>
      <xdr:rowOff>1514880</xdr:rowOff>
    </xdr:from>
    <xdr:ext cx="0" cy="337831"/>
    <xdr:sp macro="" textlink="">
      <xdr:nvSpPr>
        <xdr:cNvPr id="11437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10</xdr:row>
      <xdr:rowOff>1514880</xdr:rowOff>
    </xdr:from>
    <xdr:ext cx="0" cy="337831"/>
    <xdr:sp macro="" textlink="">
      <xdr:nvSpPr>
        <xdr:cNvPr id="11438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11</xdr:row>
      <xdr:rowOff>1514880</xdr:rowOff>
    </xdr:from>
    <xdr:ext cx="0" cy="337831"/>
    <xdr:sp macro="" textlink="">
      <xdr:nvSpPr>
        <xdr:cNvPr id="11439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12</xdr:row>
      <xdr:rowOff>1514880</xdr:rowOff>
    </xdr:from>
    <xdr:ext cx="0" cy="337831"/>
    <xdr:sp macro="" textlink="">
      <xdr:nvSpPr>
        <xdr:cNvPr id="11440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13</xdr:row>
      <xdr:rowOff>1514880</xdr:rowOff>
    </xdr:from>
    <xdr:ext cx="0" cy="337831"/>
    <xdr:sp macro="" textlink="">
      <xdr:nvSpPr>
        <xdr:cNvPr id="11441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14</xdr:row>
      <xdr:rowOff>1514880</xdr:rowOff>
    </xdr:from>
    <xdr:ext cx="0" cy="337831"/>
    <xdr:sp macro="" textlink="">
      <xdr:nvSpPr>
        <xdr:cNvPr id="11442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15</xdr:row>
      <xdr:rowOff>1514880</xdr:rowOff>
    </xdr:from>
    <xdr:ext cx="0" cy="337831"/>
    <xdr:sp macro="" textlink="">
      <xdr:nvSpPr>
        <xdr:cNvPr id="11443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16</xdr:row>
      <xdr:rowOff>1514880</xdr:rowOff>
    </xdr:from>
    <xdr:ext cx="0" cy="337831"/>
    <xdr:sp macro="" textlink="">
      <xdr:nvSpPr>
        <xdr:cNvPr id="11444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17</xdr:row>
      <xdr:rowOff>1514880</xdr:rowOff>
    </xdr:from>
    <xdr:ext cx="0" cy="337831"/>
    <xdr:sp macro="" textlink="">
      <xdr:nvSpPr>
        <xdr:cNvPr id="11445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18</xdr:row>
      <xdr:rowOff>1514880</xdr:rowOff>
    </xdr:from>
    <xdr:ext cx="0" cy="337831"/>
    <xdr:sp macro="" textlink="">
      <xdr:nvSpPr>
        <xdr:cNvPr id="11446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19</xdr:row>
      <xdr:rowOff>1514880</xdr:rowOff>
    </xdr:from>
    <xdr:ext cx="0" cy="337831"/>
    <xdr:sp macro="" textlink="">
      <xdr:nvSpPr>
        <xdr:cNvPr id="11447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20</xdr:row>
      <xdr:rowOff>1514880</xdr:rowOff>
    </xdr:from>
    <xdr:ext cx="0" cy="337831"/>
    <xdr:sp macro="" textlink="">
      <xdr:nvSpPr>
        <xdr:cNvPr id="11448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21</xdr:row>
      <xdr:rowOff>1514880</xdr:rowOff>
    </xdr:from>
    <xdr:ext cx="0" cy="337831"/>
    <xdr:sp macro="" textlink="">
      <xdr:nvSpPr>
        <xdr:cNvPr id="11449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22</xdr:row>
      <xdr:rowOff>1514880</xdr:rowOff>
    </xdr:from>
    <xdr:ext cx="0" cy="337831"/>
    <xdr:sp macro="" textlink="">
      <xdr:nvSpPr>
        <xdr:cNvPr id="11450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23</xdr:row>
      <xdr:rowOff>1514880</xdr:rowOff>
    </xdr:from>
    <xdr:ext cx="0" cy="337831"/>
    <xdr:sp macro="" textlink="">
      <xdr:nvSpPr>
        <xdr:cNvPr id="11451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24</xdr:row>
      <xdr:rowOff>1514880</xdr:rowOff>
    </xdr:from>
    <xdr:ext cx="0" cy="337831"/>
    <xdr:sp macro="" textlink="">
      <xdr:nvSpPr>
        <xdr:cNvPr id="11452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25</xdr:row>
      <xdr:rowOff>1514880</xdr:rowOff>
    </xdr:from>
    <xdr:ext cx="0" cy="337831"/>
    <xdr:sp macro="" textlink="">
      <xdr:nvSpPr>
        <xdr:cNvPr id="11453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26</xdr:row>
      <xdr:rowOff>1514880</xdr:rowOff>
    </xdr:from>
    <xdr:ext cx="0" cy="337831"/>
    <xdr:sp macro="" textlink="">
      <xdr:nvSpPr>
        <xdr:cNvPr id="11454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27</xdr:row>
      <xdr:rowOff>1514880</xdr:rowOff>
    </xdr:from>
    <xdr:ext cx="0" cy="337831"/>
    <xdr:sp macro="" textlink="">
      <xdr:nvSpPr>
        <xdr:cNvPr id="11455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28</xdr:row>
      <xdr:rowOff>1514880</xdr:rowOff>
    </xdr:from>
    <xdr:ext cx="0" cy="337831"/>
    <xdr:sp macro="" textlink="">
      <xdr:nvSpPr>
        <xdr:cNvPr id="11456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29</xdr:row>
      <xdr:rowOff>1514880</xdr:rowOff>
    </xdr:from>
    <xdr:ext cx="0" cy="337831"/>
    <xdr:sp macro="" textlink="">
      <xdr:nvSpPr>
        <xdr:cNvPr id="11457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30</xdr:row>
      <xdr:rowOff>1514880</xdr:rowOff>
    </xdr:from>
    <xdr:ext cx="0" cy="337831"/>
    <xdr:sp macro="" textlink="">
      <xdr:nvSpPr>
        <xdr:cNvPr id="11458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31</xdr:row>
      <xdr:rowOff>1514880</xdr:rowOff>
    </xdr:from>
    <xdr:ext cx="0" cy="337831"/>
    <xdr:sp macro="" textlink="">
      <xdr:nvSpPr>
        <xdr:cNvPr id="11459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32</xdr:row>
      <xdr:rowOff>1514880</xdr:rowOff>
    </xdr:from>
    <xdr:ext cx="0" cy="337831"/>
    <xdr:sp macro="" textlink="">
      <xdr:nvSpPr>
        <xdr:cNvPr id="11460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33</xdr:row>
      <xdr:rowOff>1514880</xdr:rowOff>
    </xdr:from>
    <xdr:ext cx="0" cy="337831"/>
    <xdr:sp macro="" textlink="">
      <xdr:nvSpPr>
        <xdr:cNvPr id="11461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34</xdr:row>
      <xdr:rowOff>1514880</xdr:rowOff>
    </xdr:from>
    <xdr:ext cx="0" cy="337831"/>
    <xdr:sp macro="" textlink="">
      <xdr:nvSpPr>
        <xdr:cNvPr id="11462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35</xdr:row>
      <xdr:rowOff>1514880</xdr:rowOff>
    </xdr:from>
    <xdr:ext cx="0" cy="337831"/>
    <xdr:sp macro="" textlink="">
      <xdr:nvSpPr>
        <xdr:cNvPr id="11463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36</xdr:row>
      <xdr:rowOff>1514880</xdr:rowOff>
    </xdr:from>
    <xdr:ext cx="0" cy="337831"/>
    <xdr:sp macro="" textlink="">
      <xdr:nvSpPr>
        <xdr:cNvPr id="11464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89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0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1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2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3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4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5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6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7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8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9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500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28575</xdr:colOff>
      <xdr:row>0</xdr:row>
      <xdr:rowOff>1552575</xdr:rowOff>
    </xdr:from>
    <xdr:to>
      <xdr:col>14</xdr:col>
      <xdr:colOff>304800</xdr:colOff>
      <xdr:row>0</xdr:row>
      <xdr:rowOff>1695450</xdr:rowOff>
    </xdr:to>
    <xdr:sp macro="" textlink="">
      <xdr:nvSpPr>
        <xdr:cNvPr id="11550" name="Text Box 20"/>
        <xdr:cNvSpPr txBox="1">
          <a:spLocks noChangeArrowheads="1"/>
        </xdr:cNvSpPr>
      </xdr:nvSpPr>
      <xdr:spPr bwMode="auto">
        <a:xfrm>
          <a:off x="4600575" y="9810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15</xdr:col>
      <xdr:colOff>9525</xdr:colOff>
      <xdr:row>0</xdr:row>
      <xdr:rowOff>1552575</xdr:rowOff>
    </xdr:from>
    <xdr:to>
      <xdr:col>16</xdr:col>
      <xdr:colOff>19050</xdr:colOff>
      <xdr:row>0</xdr:row>
      <xdr:rowOff>1695450</xdr:rowOff>
    </xdr:to>
    <xdr:sp macro="" textlink="">
      <xdr:nvSpPr>
        <xdr:cNvPr id="11551" name="Text Box 21"/>
        <xdr:cNvSpPr txBox="1">
          <a:spLocks noChangeArrowheads="1"/>
        </xdr:cNvSpPr>
      </xdr:nvSpPr>
      <xdr:spPr bwMode="auto">
        <a:xfrm>
          <a:off x="4962525" y="98107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16</xdr:col>
      <xdr:colOff>28575</xdr:colOff>
      <xdr:row>0</xdr:row>
      <xdr:rowOff>1552575</xdr:rowOff>
    </xdr:from>
    <xdr:to>
      <xdr:col>16</xdr:col>
      <xdr:colOff>304800</xdr:colOff>
      <xdr:row>0</xdr:row>
      <xdr:rowOff>1695450</xdr:rowOff>
    </xdr:to>
    <xdr:sp macro="" textlink="">
      <xdr:nvSpPr>
        <xdr:cNvPr id="11552" name="Text Box 22"/>
        <xdr:cNvSpPr txBox="1">
          <a:spLocks noChangeArrowheads="1"/>
        </xdr:cNvSpPr>
      </xdr:nvSpPr>
      <xdr:spPr bwMode="auto">
        <a:xfrm>
          <a:off x="5362575" y="9810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17</xdr:col>
      <xdr:colOff>9525</xdr:colOff>
      <xdr:row>0</xdr:row>
      <xdr:rowOff>1552575</xdr:rowOff>
    </xdr:from>
    <xdr:to>
      <xdr:col>17</xdr:col>
      <xdr:colOff>333375</xdr:colOff>
      <xdr:row>0</xdr:row>
      <xdr:rowOff>1695450</xdr:rowOff>
    </xdr:to>
    <xdr:sp macro="" textlink="">
      <xdr:nvSpPr>
        <xdr:cNvPr id="11556" name="Text Box 29"/>
        <xdr:cNvSpPr txBox="1">
          <a:spLocks noChangeArrowheads="1"/>
        </xdr:cNvSpPr>
      </xdr:nvSpPr>
      <xdr:spPr bwMode="auto">
        <a:xfrm>
          <a:off x="7305675" y="9810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66675</xdr:colOff>
      <xdr:row>0</xdr:row>
      <xdr:rowOff>1552575</xdr:rowOff>
    </xdr:from>
    <xdr:to>
      <xdr:col>18</xdr:col>
      <xdr:colOff>342900</xdr:colOff>
      <xdr:row>0</xdr:row>
      <xdr:rowOff>1695450</xdr:rowOff>
    </xdr:to>
    <xdr:sp macro="" textlink="">
      <xdr:nvSpPr>
        <xdr:cNvPr id="11557" name="Text Box 30"/>
        <xdr:cNvSpPr txBox="1">
          <a:spLocks noChangeArrowheads="1"/>
        </xdr:cNvSpPr>
      </xdr:nvSpPr>
      <xdr:spPr bwMode="auto">
        <a:xfrm>
          <a:off x="7743825" y="9810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19</xdr:col>
      <xdr:colOff>47625</xdr:colOff>
      <xdr:row>0</xdr:row>
      <xdr:rowOff>1543050</xdr:rowOff>
    </xdr:from>
    <xdr:to>
      <xdr:col>20</xdr:col>
      <xdr:colOff>0</xdr:colOff>
      <xdr:row>0</xdr:row>
      <xdr:rowOff>1685925</xdr:rowOff>
    </xdr:to>
    <xdr:sp macro="" textlink="">
      <xdr:nvSpPr>
        <xdr:cNvPr id="11558" name="Text Box 33"/>
        <xdr:cNvSpPr txBox="1">
          <a:spLocks noChangeArrowheads="1"/>
        </xdr:cNvSpPr>
      </xdr:nvSpPr>
      <xdr:spPr bwMode="auto">
        <a:xfrm>
          <a:off x="8105775" y="98107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28575</xdr:colOff>
      <xdr:row>0</xdr:row>
      <xdr:rowOff>1552575</xdr:rowOff>
    </xdr:from>
    <xdr:to>
      <xdr:col>14</xdr:col>
      <xdr:colOff>304800</xdr:colOff>
      <xdr:row>0</xdr:row>
      <xdr:rowOff>1695450</xdr:rowOff>
    </xdr:to>
    <xdr:sp macro="" textlink="">
      <xdr:nvSpPr>
        <xdr:cNvPr id="11559" name="Text Box 35"/>
        <xdr:cNvSpPr txBox="1">
          <a:spLocks noChangeArrowheads="1"/>
        </xdr:cNvSpPr>
      </xdr:nvSpPr>
      <xdr:spPr bwMode="auto">
        <a:xfrm>
          <a:off x="4600575" y="9810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15</xdr:col>
      <xdr:colOff>9525</xdr:colOff>
      <xdr:row>0</xdr:row>
      <xdr:rowOff>1552575</xdr:rowOff>
    </xdr:from>
    <xdr:to>
      <xdr:col>16</xdr:col>
      <xdr:colOff>19050</xdr:colOff>
      <xdr:row>0</xdr:row>
      <xdr:rowOff>1695450</xdr:rowOff>
    </xdr:to>
    <xdr:sp macro="" textlink="">
      <xdr:nvSpPr>
        <xdr:cNvPr id="11560" name="Text Box 36"/>
        <xdr:cNvSpPr txBox="1">
          <a:spLocks noChangeArrowheads="1"/>
        </xdr:cNvSpPr>
      </xdr:nvSpPr>
      <xdr:spPr bwMode="auto">
        <a:xfrm>
          <a:off x="4962525" y="98107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16</xdr:col>
      <xdr:colOff>38100</xdr:colOff>
      <xdr:row>0</xdr:row>
      <xdr:rowOff>1552575</xdr:rowOff>
    </xdr:from>
    <xdr:to>
      <xdr:col>17</xdr:col>
      <xdr:colOff>0</xdr:colOff>
      <xdr:row>0</xdr:row>
      <xdr:rowOff>1695450</xdr:rowOff>
    </xdr:to>
    <xdr:sp macro="" textlink="">
      <xdr:nvSpPr>
        <xdr:cNvPr id="11561" name="Text Box 37"/>
        <xdr:cNvSpPr txBox="1">
          <a:spLocks noChangeArrowheads="1"/>
        </xdr:cNvSpPr>
      </xdr:nvSpPr>
      <xdr:spPr bwMode="auto">
        <a:xfrm>
          <a:off x="5372100" y="981075"/>
          <a:ext cx="3429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14</xdr:col>
      <xdr:colOff>38100</xdr:colOff>
      <xdr:row>0</xdr:row>
      <xdr:rowOff>1552575</xdr:rowOff>
    </xdr:from>
    <xdr:to>
      <xdr:col>15</xdr:col>
      <xdr:colOff>0</xdr:colOff>
      <xdr:row>0</xdr:row>
      <xdr:rowOff>1695450</xdr:rowOff>
    </xdr:to>
    <xdr:sp macro="" textlink="">
      <xdr:nvSpPr>
        <xdr:cNvPr id="11565" name="Text Box 42"/>
        <xdr:cNvSpPr txBox="1">
          <a:spLocks noChangeArrowheads="1"/>
        </xdr:cNvSpPr>
      </xdr:nvSpPr>
      <xdr:spPr bwMode="auto">
        <a:xfrm>
          <a:off x="4610100" y="981075"/>
          <a:ext cx="3429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15</xdr:col>
      <xdr:colOff>9525</xdr:colOff>
      <xdr:row>0</xdr:row>
      <xdr:rowOff>1552575</xdr:rowOff>
    </xdr:from>
    <xdr:to>
      <xdr:col>16</xdr:col>
      <xdr:colOff>28575</xdr:colOff>
      <xdr:row>0</xdr:row>
      <xdr:rowOff>1695450</xdr:rowOff>
    </xdr:to>
    <xdr:sp macro="" textlink="">
      <xdr:nvSpPr>
        <xdr:cNvPr id="11566" name="Text Box 43"/>
        <xdr:cNvSpPr txBox="1">
          <a:spLocks noChangeArrowheads="1"/>
        </xdr:cNvSpPr>
      </xdr:nvSpPr>
      <xdr:spPr bwMode="auto">
        <a:xfrm>
          <a:off x="4962525" y="9810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17</xdr:col>
      <xdr:colOff>9525</xdr:colOff>
      <xdr:row>0</xdr:row>
      <xdr:rowOff>1552575</xdr:rowOff>
    </xdr:from>
    <xdr:to>
      <xdr:col>18</xdr:col>
      <xdr:colOff>57150</xdr:colOff>
      <xdr:row>0</xdr:row>
      <xdr:rowOff>1695450</xdr:rowOff>
    </xdr:to>
    <xdr:sp macro="" textlink="">
      <xdr:nvSpPr>
        <xdr:cNvPr id="11567" name="Text Box 61"/>
        <xdr:cNvSpPr txBox="1">
          <a:spLocks noChangeArrowheads="1"/>
        </xdr:cNvSpPr>
      </xdr:nvSpPr>
      <xdr:spPr bwMode="auto">
        <a:xfrm>
          <a:off x="7305675" y="981075"/>
          <a:ext cx="4286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0</xdr:colOff>
      <xdr:row>0</xdr:row>
      <xdr:rowOff>1524000</xdr:rowOff>
    </xdr:from>
    <xdr:to>
      <xdr:col>14</xdr:col>
      <xdr:colOff>0</xdr:colOff>
      <xdr:row>0</xdr:row>
      <xdr:rowOff>1857375</xdr:rowOff>
    </xdr:to>
    <xdr:sp macro="" textlink="">
      <xdr:nvSpPr>
        <xdr:cNvPr id="11570" name="Line 64"/>
        <xdr:cNvSpPr>
          <a:spLocks noChangeShapeType="1"/>
        </xdr:cNvSpPr>
      </xdr:nvSpPr>
      <xdr:spPr bwMode="auto">
        <a:xfrm flipV="1">
          <a:off x="4572000" y="98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0</xdr:row>
      <xdr:rowOff>1524000</xdr:rowOff>
    </xdr:from>
    <xdr:to>
      <xdr:col>16</xdr:col>
      <xdr:colOff>0</xdr:colOff>
      <xdr:row>0</xdr:row>
      <xdr:rowOff>1857375</xdr:rowOff>
    </xdr:to>
    <xdr:sp macro="" textlink="">
      <xdr:nvSpPr>
        <xdr:cNvPr id="11571" name="Line 65"/>
        <xdr:cNvSpPr>
          <a:spLocks noChangeShapeType="1"/>
        </xdr:cNvSpPr>
      </xdr:nvSpPr>
      <xdr:spPr bwMode="auto">
        <a:xfrm flipV="1">
          <a:off x="5334000" y="98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574" name="Line 69"/>
        <xdr:cNvSpPr>
          <a:spLocks noChangeShapeType="1"/>
        </xdr:cNvSpPr>
      </xdr:nvSpPr>
      <xdr:spPr bwMode="auto">
        <a:xfrm flipV="1">
          <a:off x="767715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576" name="Line 69"/>
        <xdr:cNvSpPr>
          <a:spLocks noChangeShapeType="1"/>
        </xdr:cNvSpPr>
      </xdr:nvSpPr>
      <xdr:spPr bwMode="auto">
        <a:xfrm flipV="1">
          <a:off x="767715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578" name="Line 69"/>
        <xdr:cNvSpPr>
          <a:spLocks noChangeShapeType="1"/>
        </xdr:cNvSpPr>
      </xdr:nvSpPr>
      <xdr:spPr bwMode="auto">
        <a:xfrm flipV="1">
          <a:off x="767715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580" name="Line 69"/>
        <xdr:cNvSpPr>
          <a:spLocks noChangeShapeType="1"/>
        </xdr:cNvSpPr>
      </xdr:nvSpPr>
      <xdr:spPr bwMode="auto">
        <a:xfrm flipV="1">
          <a:off x="767715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582" name="Line 69"/>
        <xdr:cNvSpPr>
          <a:spLocks noChangeShapeType="1"/>
        </xdr:cNvSpPr>
      </xdr:nvSpPr>
      <xdr:spPr bwMode="auto">
        <a:xfrm flipV="1">
          <a:off x="767715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584" name="Line 69"/>
        <xdr:cNvSpPr>
          <a:spLocks noChangeShapeType="1"/>
        </xdr:cNvSpPr>
      </xdr:nvSpPr>
      <xdr:spPr bwMode="auto">
        <a:xfrm flipV="1">
          <a:off x="767715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586" name="Line 69"/>
        <xdr:cNvSpPr>
          <a:spLocks noChangeShapeType="1"/>
        </xdr:cNvSpPr>
      </xdr:nvSpPr>
      <xdr:spPr bwMode="auto">
        <a:xfrm flipV="1">
          <a:off x="767715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588" name="Line 69"/>
        <xdr:cNvSpPr>
          <a:spLocks noChangeShapeType="1"/>
        </xdr:cNvSpPr>
      </xdr:nvSpPr>
      <xdr:spPr bwMode="auto">
        <a:xfrm flipV="1">
          <a:off x="767715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590" name="Line 69"/>
        <xdr:cNvSpPr>
          <a:spLocks noChangeShapeType="1"/>
        </xdr:cNvSpPr>
      </xdr:nvSpPr>
      <xdr:spPr bwMode="auto">
        <a:xfrm flipV="1">
          <a:off x="767715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592" name="Line 69"/>
        <xdr:cNvSpPr>
          <a:spLocks noChangeShapeType="1"/>
        </xdr:cNvSpPr>
      </xdr:nvSpPr>
      <xdr:spPr bwMode="auto">
        <a:xfrm flipV="1">
          <a:off x="767715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594" name="Line 69"/>
        <xdr:cNvSpPr>
          <a:spLocks noChangeShapeType="1"/>
        </xdr:cNvSpPr>
      </xdr:nvSpPr>
      <xdr:spPr bwMode="auto">
        <a:xfrm flipV="1">
          <a:off x="767715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596" name="Line 69"/>
        <xdr:cNvSpPr>
          <a:spLocks noChangeShapeType="1"/>
        </xdr:cNvSpPr>
      </xdr:nvSpPr>
      <xdr:spPr bwMode="auto">
        <a:xfrm flipV="1">
          <a:off x="767715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0</xdr:row>
      <xdr:rowOff>1552575</xdr:rowOff>
    </xdr:from>
    <xdr:to>
      <xdr:col>23</xdr:col>
      <xdr:colOff>38100</xdr:colOff>
      <xdr:row>0</xdr:row>
      <xdr:rowOff>1695450</xdr:rowOff>
    </xdr:to>
    <xdr:sp macro="" textlink="">
      <xdr:nvSpPr>
        <xdr:cNvPr id="11164" name="Text Box 19"/>
        <xdr:cNvSpPr txBox="1">
          <a:spLocks noChangeArrowheads="1"/>
        </xdr:cNvSpPr>
      </xdr:nvSpPr>
      <xdr:spPr bwMode="auto">
        <a:xfrm>
          <a:off x="4200525" y="981075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23</xdr:col>
      <xdr:colOff>28575</xdr:colOff>
      <xdr:row>0</xdr:row>
      <xdr:rowOff>1552575</xdr:rowOff>
    </xdr:from>
    <xdr:to>
      <xdr:col>23</xdr:col>
      <xdr:colOff>304800</xdr:colOff>
      <xdr:row>0</xdr:row>
      <xdr:rowOff>1695450</xdr:rowOff>
    </xdr:to>
    <xdr:sp macro="" textlink="">
      <xdr:nvSpPr>
        <xdr:cNvPr id="11166" name="Text Box 20"/>
        <xdr:cNvSpPr txBox="1">
          <a:spLocks noChangeArrowheads="1"/>
        </xdr:cNvSpPr>
      </xdr:nvSpPr>
      <xdr:spPr bwMode="auto">
        <a:xfrm>
          <a:off x="4600575" y="9810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24</xdr:col>
      <xdr:colOff>9525</xdr:colOff>
      <xdr:row>0</xdr:row>
      <xdr:rowOff>1552575</xdr:rowOff>
    </xdr:from>
    <xdr:to>
      <xdr:col>25</xdr:col>
      <xdr:colOff>19050</xdr:colOff>
      <xdr:row>0</xdr:row>
      <xdr:rowOff>1695450</xdr:rowOff>
    </xdr:to>
    <xdr:sp macro="" textlink="">
      <xdr:nvSpPr>
        <xdr:cNvPr id="11168" name="Text Box 21"/>
        <xdr:cNvSpPr txBox="1">
          <a:spLocks noChangeArrowheads="1"/>
        </xdr:cNvSpPr>
      </xdr:nvSpPr>
      <xdr:spPr bwMode="auto">
        <a:xfrm>
          <a:off x="4962525" y="98107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25</xdr:col>
      <xdr:colOff>28575</xdr:colOff>
      <xdr:row>0</xdr:row>
      <xdr:rowOff>1552575</xdr:rowOff>
    </xdr:from>
    <xdr:to>
      <xdr:col>25</xdr:col>
      <xdr:colOff>304800</xdr:colOff>
      <xdr:row>0</xdr:row>
      <xdr:rowOff>1695450</xdr:rowOff>
    </xdr:to>
    <xdr:sp macro="" textlink="">
      <xdr:nvSpPr>
        <xdr:cNvPr id="11170" name="Text Box 22"/>
        <xdr:cNvSpPr txBox="1">
          <a:spLocks noChangeArrowheads="1"/>
        </xdr:cNvSpPr>
      </xdr:nvSpPr>
      <xdr:spPr bwMode="auto">
        <a:xfrm>
          <a:off x="5362575" y="9810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26</xdr:col>
      <xdr:colOff>9525</xdr:colOff>
      <xdr:row>0</xdr:row>
      <xdr:rowOff>1552575</xdr:rowOff>
    </xdr:from>
    <xdr:to>
      <xdr:col>26</xdr:col>
      <xdr:colOff>333375</xdr:colOff>
      <xdr:row>0</xdr:row>
      <xdr:rowOff>1695450</xdr:rowOff>
    </xdr:to>
    <xdr:sp macro="" textlink="">
      <xdr:nvSpPr>
        <xdr:cNvPr id="11397" name="Text Box 29"/>
        <xdr:cNvSpPr txBox="1">
          <a:spLocks noChangeArrowheads="1"/>
        </xdr:cNvSpPr>
      </xdr:nvSpPr>
      <xdr:spPr bwMode="auto">
        <a:xfrm>
          <a:off x="7305675" y="9810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27</xdr:col>
      <xdr:colOff>66675</xdr:colOff>
      <xdr:row>0</xdr:row>
      <xdr:rowOff>1552575</xdr:rowOff>
    </xdr:from>
    <xdr:to>
      <xdr:col>27</xdr:col>
      <xdr:colOff>342900</xdr:colOff>
      <xdr:row>0</xdr:row>
      <xdr:rowOff>1695450</xdr:rowOff>
    </xdr:to>
    <xdr:sp macro="" textlink="">
      <xdr:nvSpPr>
        <xdr:cNvPr id="11398" name="Text Box 30"/>
        <xdr:cNvSpPr txBox="1">
          <a:spLocks noChangeArrowheads="1"/>
        </xdr:cNvSpPr>
      </xdr:nvSpPr>
      <xdr:spPr bwMode="auto">
        <a:xfrm>
          <a:off x="7743825" y="9810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28</xdr:col>
      <xdr:colOff>47625</xdr:colOff>
      <xdr:row>0</xdr:row>
      <xdr:rowOff>1543050</xdr:rowOff>
    </xdr:from>
    <xdr:to>
      <xdr:col>29</xdr:col>
      <xdr:colOff>0</xdr:colOff>
      <xdr:row>0</xdr:row>
      <xdr:rowOff>1685925</xdr:rowOff>
    </xdr:to>
    <xdr:sp macro="" textlink="">
      <xdr:nvSpPr>
        <xdr:cNvPr id="11399" name="Text Box 33"/>
        <xdr:cNvSpPr txBox="1">
          <a:spLocks noChangeArrowheads="1"/>
        </xdr:cNvSpPr>
      </xdr:nvSpPr>
      <xdr:spPr bwMode="auto">
        <a:xfrm>
          <a:off x="8105775" y="98107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23</xdr:col>
      <xdr:colOff>28575</xdr:colOff>
      <xdr:row>0</xdr:row>
      <xdr:rowOff>1552575</xdr:rowOff>
    </xdr:from>
    <xdr:to>
      <xdr:col>23</xdr:col>
      <xdr:colOff>304800</xdr:colOff>
      <xdr:row>0</xdr:row>
      <xdr:rowOff>1695450</xdr:rowOff>
    </xdr:to>
    <xdr:sp macro="" textlink="">
      <xdr:nvSpPr>
        <xdr:cNvPr id="11400" name="Text Box 35"/>
        <xdr:cNvSpPr txBox="1">
          <a:spLocks noChangeArrowheads="1"/>
        </xdr:cNvSpPr>
      </xdr:nvSpPr>
      <xdr:spPr bwMode="auto">
        <a:xfrm>
          <a:off x="4600575" y="9810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24</xdr:col>
      <xdr:colOff>9525</xdr:colOff>
      <xdr:row>0</xdr:row>
      <xdr:rowOff>1552575</xdr:rowOff>
    </xdr:from>
    <xdr:to>
      <xdr:col>25</xdr:col>
      <xdr:colOff>19050</xdr:colOff>
      <xdr:row>0</xdr:row>
      <xdr:rowOff>1695450</xdr:rowOff>
    </xdr:to>
    <xdr:sp macro="" textlink="">
      <xdr:nvSpPr>
        <xdr:cNvPr id="11401" name="Text Box 36"/>
        <xdr:cNvSpPr txBox="1">
          <a:spLocks noChangeArrowheads="1"/>
        </xdr:cNvSpPr>
      </xdr:nvSpPr>
      <xdr:spPr bwMode="auto">
        <a:xfrm>
          <a:off x="4962525" y="98107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25</xdr:col>
      <xdr:colOff>38100</xdr:colOff>
      <xdr:row>0</xdr:row>
      <xdr:rowOff>1552575</xdr:rowOff>
    </xdr:from>
    <xdr:to>
      <xdr:col>26</xdr:col>
      <xdr:colOff>0</xdr:colOff>
      <xdr:row>0</xdr:row>
      <xdr:rowOff>1695450</xdr:rowOff>
    </xdr:to>
    <xdr:sp macro="" textlink="">
      <xdr:nvSpPr>
        <xdr:cNvPr id="11402" name="Text Box 37"/>
        <xdr:cNvSpPr txBox="1">
          <a:spLocks noChangeArrowheads="1"/>
        </xdr:cNvSpPr>
      </xdr:nvSpPr>
      <xdr:spPr bwMode="auto">
        <a:xfrm>
          <a:off x="5372100" y="981075"/>
          <a:ext cx="3429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23</xdr:col>
      <xdr:colOff>38100</xdr:colOff>
      <xdr:row>0</xdr:row>
      <xdr:rowOff>1552575</xdr:rowOff>
    </xdr:from>
    <xdr:to>
      <xdr:col>24</xdr:col>
      <xdr:colOff>0</xdr:colOff>
      <xdr:row>0</xdr:row>
      <xdr:rowOff>1695450</xdr:rowOff>
    </xdr:to>
    <xdr:sp macro="" textlink="">
      <xdr:nvSpPr>
        <xdr:cNvPr id="11406" name="Text Box 42"/>
        <xdr:cNvSpPr txBox="1">
          <a:spLocks noChangeArrowheads="1"/>
        </xdr:cNvSpPr>
      </xdr:nvSpPr>
      <xdr:spPr bwMode="auto">
        <a:xfrm>
          <a:off x="4610100" y="981075"/>
          <a:ext cx="3429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24</xdr:col>
      <xdr:colOff>9525</xdr:colOff>
      <xdr:row>0</xdr:row>
      <xdr:rowOff>1552575</xdr:rowOff>
    </xdr:from>
    <xdr:to>
      <xdr:col>25</xdr:col>
      <xdr:colOff>28575</xdr:colOff>
      <xdr:row>0</xdr:row>
      <xdr:rowOff>1695450</xdr:rowOff>
    </xdr:to>
    <xdr:sp macro="" textlink="">
      <xdr:nvSpPr>
        <xdr:cNvPr id="11407" name="Text Box 43"/>
        <xdr:cNvSpPr txBox="1">
          <a:spLocks noChangeArrowheads="1"/>
        </xdr:cNvSpPr>
      </xdr:nvSpPr>
      <xdr:spPr bwMode="auto">
        <a:xfrm>
          <a:off x="4962525" y="9810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26</xdr:col>
      <xdr:colOff>9525</xdr:colOff>
      <xdr:row>0</xdr:row>
      <xdr:rowOff>1552575</xdr:rowOff>
    </xdr:from>
    <xdr:to>
      <xdr:col>27</xdr:col>
      <xdr:colOff>57150</xdr:colOff>
      <xdr:row>0</xdr:row>
      <xdr:rowOff>1695450</xdr:rowOff>
    </xdr:to>
    <xdr:sp macro="" textlink="">
      <xdr:nvSpPr>
        <xdr:cNvPr id="11408" name="Text Box 61"/>
        <xdr:cNvSpPr txBox="1">
          <a:spLocks noChangeArrowheads="1"/>
        </xdr:cNvSpPr>
      </xdr:nvSpPr>
      <xdr:spPr bwMode="auto">
        <a:xfrm>
          <a:off x="7305675" y="981075"/>
          <a:ext cx="4286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23</xdr:col>
      <xdr:colOff>0</xdr:colOff>
      <xdr:row>0</xdr:row>
      <xdr:rowOff>1524000</xdr:rowOff>
    </xdr:from>
    <xdr:to>
      <xdr:col>23</xdr:col>
      <xdr:colOff>0</xdr:colOff>
      <xdr:row>0</xdr:row>
      <xdr:rowOff>1857375</xdr:rowOff>
    </xdr:to>
    <xdr:sp macro="" textlink="">
      <xdr:nvSpPr>
        <xdr:cNvPr id="11411" name="Line 64"/>
        <xdr:cNvSpPr>
          <a:spLocks noChangeShapeType="1"/>
        </xdr:cNvSpPr>
      </xdr:nvSpPr>
      <xdr:spPr bwMode="auto">
        <a:xfrm flipV="1">
          <a:off x="4572000" y="98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0</xdr:row>
      <xdr:rowOff>1524000</xdr:rowOff>
    </xdr:from>
    <xdr:to>
      <xdr:col>25</xdr:col>
      <xdr:colOff>0</xdr:colOff>
      <xdr:row>0</xdr:row>
      <xdr:rowOff>1857375</xdr:rowOff>
    </xdr:to>
    <xdr:sp macro="" textlink="">
      <xdr:nvSpPr>
        <xdr:cNvPr id="11412" name="Line 65"/>
        <xdr:cNvSpPr>
          <a:spLocks noChangeShapeType="1"/>
        </xdr:cNvSpPr>
      </xdr:nvSpPr>
      <xdr:spPr bwMode="auto">
        <a:xfrm flipV="1">
          <a:off x="5334000" y="98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1415" name="Line 69"/>
        <xdr:cNvSpPr>
          <a:spLocks noChangeShapeType="1"/>
        </xdr:cNvSpPr>
      </xdr:nvSpPr>
      <xdr:spPr bwMode="auto">
        <a:xfrm flipV="1">
          <a:off x="767715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1417" name="Line 69"/>
        <xdr:cNvSpPr>
          <a:spLocks noChangeShapeType="1"/>
        </xdr:cNvSpPr>
      </xdr:nvSpPr>
      <xdr:spPr bwMode="auto">
        <a:xfrm flipV="1">
          <a:off x="767715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1465" name="Line 69"/>
        <xdr:cNvSpPr>
          <a:spLocks noChangeShapeType="1"/>
        </xdr:cNvSpPr>
      </xdr:nvSpPr>
      <xdr:spPr bwMode="auto">
        <a:xfrm flipV="1">
          <a:off x="767715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1467" name="Line 69"/>
        <xdr:cNvSpPr>
          <a:spLocks noChangeShapeType="1"/>
        </xdr:cNvSpPr>
      </xdr:nvSpPr>
      <xdr:spPr bwMode="auto">
        <a:xfrm flipV="1">
          <a:off x="767715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1469" name="Line 69"/>
        <xdr:cNvSpPr>
          <a:spLocks noChangeShapeType="1"/>
        </xdr:cNvSpPr>
      </xdr:nvSpPr>
      <xdr:spPr bwMode="auto">
        <a:xfrm flipV="1">
          <a:off x="767715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1471" name="Line 69"/>
        <xdr:cNvSpPr>
          <a:spLocks noChangeShapeType="1"/>
        </xdr:cNvSpPr>
      </xdr:nvSpPr>
      <xdr:spPr bwMode="auto">
        <a:xfrm flipV="1">
          <a:off x="767715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1473" name="Line 69"/>
        <xdr:cNvSpPr>
          <a:spLocks noChangeShapeType="1"/>
        </xdr:cNvSpPr>
      </xdr:nvSpPr>
      <xdr:spPr bwMode="auto">
        <a:xfrm flipV="1">
          <a:off x="767715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1475" name="Line 69"/>
        <xdr:cNvSpPr>
          <a:spLocks noChangeShapeType="1"/>
        </xdr:cNvSpPr>
      </xdr:nvSpPr>
      <xdr:spPr bwMode="auto">
        <a:xfrm flipV="1">
          <a:off x="767715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1477" name="Line 69"/>
        <xdr:cNvSpPr>
          <a:spLocks noChangeShapeType="1"/>
        </xdr:cNvSpPr>
      </xdr:nvSpPr>
      <xdr:spPr bwMode="auto">
        <a:xfrm flipV="1">
          <a:off x="767715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1479" name="Line 69"/>
        <xdr:cNvSpPr>
          <a:spLocks noChangeShapeType="1"/>
        </xdr:cNvSpPr>
      </xdr:nvSpPr>
      <xdr:spPr bwMode="auto">
        <a:xfrm flipV="1">
          <a:off x="767715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1481" name="Line 69"/>
        <xdr:cNvSpPr>
          <a:spLocks noChangeShapeType="1"/>
        </xdr:cNvSpPr>
      </xdr:nvSpPr>
      <xdr:spPr bwMode="auto">
        <a:xfrm flipV="1">
          <a:off x="767715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1483" name="Line 69"/>
        <xdr:cNvSpPr>
          <a:spLocks noChangeShapeType="1"/>
        </xdr:cNvSpPr>
      </xdr:nvSpPr>
      <xdr:spPr bwMode="auto">
        <a:xfrm flipV="1">
          <a:off x="767715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9525</xdr:colOff>
      <xdr:row>0</xdr:row>
      <xdr:rowOff>1552575</xdr:rowOff>
    </xdr:from>
    <xdr:to>
      <xdr:col>32</xdr:col>
      <xdr:colOff>38100</xdr:colOff>
      <xdr:row>0</xdr:row>
      <xdr:rowOff>1695450</xdr:rowOff>
    </xdr:to>
    <xdr:sp macro="" textlink="">
      <xdr:nvSpPr>
        <xdr:cNvPr id="9214" name="Text Box 19"/>
        <xdr:cNvSpPr txBox="1">
          <a:spLocks noChangeArrowheads="1"/>
        </xdr:cNvSpPr>
      </xdr:nvSpPr>
      <xdr:spPr bwMode="auto">
        <a:xfrm>
          <a:off x="4200525" y="962025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32</xdr:col>
      <xdr:colOff>28575</xdr:colOff>
      <xdr:row>0</xdr:row>
      <xdr:rowOff>1552575</xdr:rowOff>
    </xdr:from>
    <xdr:to>
      <xdr:col>32</xdr:col>
      <xdr:colOff>304800</xdr:colOff>
      <xdr:row>0</xdr:row>
      <xdr:rowOff>1695450</xdr:rowOff>
    </xdr:to>
    <xdr:sp macro="" textlink="">
      <xdr:nvSpPr>
        <xdr:cNvPr id="9216" name="Text Box 20"/>
        <xdr:cNvSpPr txBox="1">
          <a:spLocks noChangeArrowheads="1"/>
        </xdr:cNvSpPr>
      </xdr:nvSpPr>
      <xdr:spPr bwMode="auto">
        <a:xfrm>
          <a:off x="46005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33</xdr:col>
      <xdr:colOff>9525</xdr:colOff>
      <xdr:row>0</xdr:row>
      <xdr:rowOff>1552575</xdr:rowOff>
    </xdr:from>
    <xdr:to>
      <xdr:col>34</xdr:col>
      <xdr:colOff>19050</xdr:colOff>
      <xdr:row>0</xdr:row>
      <xdr:rowOff>1695450</xdr:rowOff>
    </xdr:to>
    <xdr:sp macro="" textlink="">
      <xdr:nvSpPr>
        <xdr:cNvPr id="9218" name="Text Box 21"/>
        <xdr:cNvSpPr txBox="1">
          <a:spLocks noChangeArrowheads="1"/>
        </xdr:cNvSpPr>
      </xdr:nvSpPr>
      <xdr:spPr bwMode="auto">
        <a:xfrm>
          <a:off x="4962525" y="96202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34</xdr:col>
      <xdr:colOff>28575</xdr:colOff>
      <xdr:row>0</xdr:row>
      <xdr:rowOff>1552575</xdr:rowOff>
    </xdr:from>
    <xdr:to>
      <xdr:col>34</xdr:col>
      <xdr:colOff>304800</xdr:colOff>
      <xdr:row>0</xdr:row>
      <xdr:rowOff>1695450</xdr:rowOff>
    </xdr:to>
    <xdr:sp macro="" textlink="">
      <xdr:nvSpPr>
        <xdr:cNvPr id="9220" name="Text Box 22"/>
        <xdr:cNvSpPr txBox="1">
          <a:spLocks noChangeArrowheads="1"/>
        </xdr:cNvSpPr>
      </xdr:nvSpPr>
      <xdr:spPr bwMode="auto">
        <a:xfrm>
          <a:off x="53625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35</xdr:col>
      <xdr:colOff>9525</xdr:colOff>
      <xdr:row>0</xdr:row>
      <xdr:rowOff>1552575</xdr:rowOff>
    </xdr:from>
    <xdr:to>
      <xdr:col>36</xdr:col>
      <xdr:colOff>19050</xdr:colOff>
      <xdr:row>0</xdr:row>
      <xdr:rowOff>1695450</xdr:rowOff>
    </xdr:to>
    <xdr:sp macro="" textlink="">
      <xdr:nvSpPr>
        <xdr:cNvPr id="9222" name="Text Box 23"/>
        <xdr:cNvSpPr txBox="1">
          <a:spLocks noChangeArrowheads="1"/>
        </xdr:cNvSpPr>
      </xdr:nvSpPr>
      <xdr:spPr bwMode="auto">
        <a:xfrm>
          <a:off x="5724525" y="96202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36</xdr:col>
      <xdr:colOff>28575</xdr:colOff>
      <xdr:row>0</xdr:row>
      <xdr:rowOff>1552575</xdr:rowOff>
    </xdr:from>
    <xdr:to>
      <xdr:col>36</xdr:col>
      <xdr:colOff>304800</xdr:colOff>
      <xdr:row>0</xdr:row>
      <xdr:rowOff>1695450</xdr:rowOff>
    </xdr:to>
    <xdr:sp macro="" textlink="">
      <xdr:nvSpPr>
        <xdr:cNvPr id="9224" name="Text Box 24"/>
        <xdr:cNvSpPr txBox="1">
          <a:spLocks noChangeArrowheads="1"/>
        </xdr:cNvSpPr>
      </xdr:nvSpPr>
      <xdr:spPr bwMode="auto">
        <a:xfrm>
          <a:off x="61245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37</xdr:col>
      <xdr:colOff>9525</xdr:colOff>
      <xdr:row>0</xdr:row>
      <xdr:rowOff>1552575</xdr:rowOff>
    </xdr:from>
    <xdr:to>
      <xdr:col>37</xdr:col>
      <xdr:colOff>333375</xdr:colOff>
      <xdr:row>0</xdr:row>
      <xdr:rowOff>1695450</xdr:rowOff>
    </xdr:to>
    <xdr:sp macro="" textlink="">
      <xdr:nvSpPr>
        <xdr:cNvPr id="9228" name="Text Box 29"/>
        <xdr:cNvSpPr txBox="1">
          <a:spLocks noChangeArrowheads="1"/>
        </xdr:cNvSpPr>
      </xdr:nvSpPr>
      <xdr:spPr bwMode="auto">
        <a:xfrm>
          <a:off x="6486525" y="96202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38</xdr:col>
      <xdr:colOff>66675</xdr:colOff>
      <xdr:row>0</xdr:row>
      <xdr:rowOff>1552575</xdr:rowOff>
    </xdr:from>
    <xdr:to>
      <xdr:col>38</xdr:col>
      <xdr:colOff>342900</xdr:colOff>
      <xdr:row>0</xdr:row>
      <xdr:rowOff>1695450</xdr:rowOff>
    </xdr:to>
    <xdr:sp macro="" textlink="">
      <xdr:nvSpPr>
        <xdr:cNvPr id="9230" name="Text Box 30"/>
        <xdr:cNvSpPr txBox="1">
          <a:spLocks noChangeArrowheads="1"/>
        </xdr:cNvSpPr>
      </xdr:nvSpPr>
      <xdr:spPr bwMode="auto">
        <a:xfrm>
          <a:off x="69246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39</xdr:col>
      <xdr:colOff>47625</xdr:colOff>
      <xdr:row>0</xdr:row>
      <xdr:rowOff>1543050</xdr:rowOff>
    </xdr:from>
    <xdr:to>
      <xdr:col>40</xdr:col>
      <xdr:colOff>0</xdr:colOff>
      <xdr:row>0</xdr:row>
      <xdr:rowOff>1685925</xdr:rowOff>
    </xdr:to>
    <xdr:sp macro="" textlink="">
      <xdr:nvSpPr>
        <xdr:cNvPr id="9232" name="Text Box 33"/>
        <xdr:cNvSpPr txBox="1">
          <a:spLocks noChangeArrowheads="1"/>
        </xdr:cNvSpPr>
      </xdr:nvSpPr>
      <xdr:spPr bwMode="auto">
        <a:xfrm>
          <a:off x="7286625" y="96202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32</xdr:col>
      <xdr:colOff>28575</xdr:colOff>
      <xdr:row>0</xdr:row>
      <xdr:rowOff>1552575</xdr:rowOff>
    </xdr:from>
    <xdr:to>
      <xdr:col>32</xdr:col>
      <xdr:colOff>304800</xdr:colOff>
      <xdr:row>0</xdr:row>
      <xdr:rowOff>1695450</xdr:rowOff>
    </xdr:to>
    <xdr:sp macro="" textlink="">
      <xdr:nvSpPr>
        <xdr:cNvPr id="9234" name="Text Box 35"/>
        <xdr:cNvSpPr txBox="1">
          <a:spLocks noChangeArrowheads="1"/>
        </xdr:cNvSpPr>
      </xdr:nvSpPr>
      <xdr:spPr bwMode="auto">
        <a:xfrm>
          <a:off x="46005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33</xdr:col>
      <xdr:colOff>9525</xdr:colOff>
      <xdr:row>0</xdr:row>
      <xdr:rowOff>1552575</xdr:rowOff>
    </xdr:from>
    <xdr:to>
      <xdr:col>34</xdr:col>
      <xdr:colOff>19050</xdr:colOff>
      <xdr:row>0</xdr:row>
      <xdr:rowOff>1695450</xdr:rowOff>
    </xdr:to>
    <xdr:sp macro="" textlink="">
      <xdr:nvSpPr>
        <xdr:cNvPr id="9236" name="Text Box 36"/>
        <xdr:cNvSpPr txBox="1">
          <a:spLocks noChangeArrowheads="1"/>
        </xdr:cNvSpPr>
      </xdr:nvSpPr>
      <xdr:spPr bwMode="auto">
        <a:xfrm>
          <a:off x="4962525" y="96202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34</xdr:col>
      <xdr:colOff>38100</xdr:colOff>
      <xdr:row>0</xdr:row>
      <xdr:rowOff>1552575</xdr:rowOff>
    </xdr:from>
    <xdr:to>
      <xdr:col>35</xdr:col>
      <xdr:colOff>0</xdr:colOff>
      <xdr:row>0</xdr:row>
      <xdr:rowOff>1695450</xdr:rowOff>
    </xdr:to>
    <xdr:sp macro="" textlink="">
      <xdr:nvSpPr>
        <xdr:cNvPr id="9238" name="Text Box 37"/>
        <xdr:cNvSpPr txBox="1">
          <a:spLocks noChangeArrowheads="1"/>
        </xdr:cNvSpPr>
      </xdr:nvSpPr>
      <xdr:spPr bwMode="auto">
        <a:xfrm>
          <a:off x="5372100" y="962025"/>
          <a:ext cx="3429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35</xdr:col>
      <xdr:colOff>9525</xdr:colOff>
      <xdr:row>0</xdr:row>
      <xdr:rowOff>1552575</xdr:rowOff>
    </xdr:from>
    <xdr:to>
      <xdr:col>36</xdr:col>
      <xdr:colOff>38100</xdr:colOff>
      <xdr:row>0</xdr:row>
      <xdr:rowOff>1695450</xdr:rowOff>
    </xdr:to>
    <xdr:sp macro="" textlink="">
      <xdr:nvSpPr>
        <xdr:cNvPr id="9240" name="Text Box 38"/>
        <xdr:cNvSpPr txBox="1">
          <a:spLocks noChangeArrowheads="1"/>
        </xdr:cNvSpPr>
      </xdr:nvSpPr>
      <xdr:spPr bwMode="auto">
        <a:xfrm>
          <a:off x="5724525" y="962025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36</xdr:col>
      <xdr:colOff>57150</xdr:colOff>
      <xdr:row>0</xdr:row>
      <xdr:rowOff>1552575</xdr:rowOff>
    </xdr:from>
    <xdr:to>
      <xdr:col>36</xdr:col>
      <xdr:colOff>333375</xdr:colOff>
      <xdr:row>0</xdr:row>
      <xdr:rowOff>1695450</xdr:rowOff>
    </xdr:to>
    <xdr:sp macro="" textlink="">
      <xdr:nvSpPr>
        <xdr:cNvPr id="9242" name="Text Box 39"/>
        <xdr:cNvSpPr txBox="1">
          <a:spLocks noChangeArrowheads="1"/>
        </xdr:cNvSpPr>
      </xdr:nvSpPr>
      <xdr:spPr bwMode="auto">
        <a:xfrm>
          <a:off x="6153150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32</xdr:col>
      <xdr:colOff>38100</xdr:colOff>
      <xdr:row>0</xdr:row>
      <xdr:rowOff>1552575</xdr:rowOff>
    </xdr:from>
    <xdr:to>
      <xdr:col>33</xdr:col>
      <xdr:colOff>0</xdr:colOff>
      <xdr:row>0</xdr:row>
      <xdr:rowOff>1695450</xdr:rowOff>
    </xdr:to>
    <xdr:sp macro="" textlink="">
      <xdr:nvSpPr>
        <xdr:cNvPr id="9246" name="Text Box 42"/>
        <xdr:cNvSpPr txBox="1">
          <a:spLocks noChangeArrowheads="1"/>
        </xdr:cNvSpPr>
      </xdr:nvSpPr>
      <xdr:spPr bwMode="auto">
        <a:xfrm>
          <a:off x="4610100" y="962025"/>
          <a:ext cx="3429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33</xdr:col>
      <xdr:colOff>9525</xdr:colOff>
      <xdr:row>0</xdr:row>
      <xdr:rowOff>1552575</xdr:rowOff>
    </xdr:from>
    <xdr:to>
      <xdr:col>34</xdr:col>
      <xdr:colOff>28575</xdr:colOff>
      <xdr:row>0</xdr:row>
      <xdr:rowOff>1695450</xdr:rowOff>
    </xdr:to>
    <xdr:sp macro="" textlink="">
      <xdr:nvSpPr>
        <xdr:cNvPr id="9248" name="Text Box 43"/>
        <xdr:cNvSpPr txBox="1">
          <a:spLocks noChangeArrowheads="1"/>
        </xdr:cNvSpPr>
      </xdr:nvSpPr>
      <xdr:spPr bwMode="auto">
        <a:xfrm>
          <a:off x="4962525" y="96202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37</xdr:col>
      <xdr:colOff>9525</xdr:colOff>
      <xdr:row>0</xdr:row>
      <xdr:rowOff>1552575</xdr:rowOff>
    </xdr:from>
    <xdr:to>
      <xdr:col>38</xdr:col>
      <xdr:colOff>57150</xdr:colOff>
      <xdr:row>0</xdr:row>
      <xdr:rowOff>1695450</xdr:rowOff>
    </xdr:to>
    <xdr:sp macro="" textlink="">
      <xdr:nvSpPr>
        <xdr:cNvPr id="9250" name="Text Box 61"/>
        <xdr:cNvSpPr txBox="1">
          <a:spLocks noChangeArrowheads="1"/>
        </xdr:cNvSpPr>
      </xdr:nvSpPr>
      <xdr:spPr bwMode="auto">
        <a:xfrm>
          <a:off x="6486525" y="962025"/>
          <a:ext cx="4286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32</xdr:col>
      <xdr:colOff>0</xdr:colOff>
      <xdr:row>0</xdr:row>
      <xdr:rowOff>1524000</xdr:rowOff>
    </xdr:from>
    <xdr:to>
      <xdr:col>32</xdr:col>
      <xdr:colOff>0</xdr:colOff>
      <xdr:row>0</xdr:row>
      <xdr:rowOff>1857375</xdr:rowOff>
    </xdr:to>
    <xdr:sp macro="" textlink="">
      <xdr:nvSpPr>
        <xdr:cNvPr id="9256" name="Line 64"/>
        <xdr:cNvSpPr>
          <a:spLocks noChangeShapeType="1"/>
        </xdr:cNvSpPr>
      </xdr:nvSpPr>
      <xdr:spPr bwMode="auto">
        <a:xfrm flipV="1">
          <a:off x="4572000" y="962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0</xdr:row>
      <xdr:rowOff>1524000</xdr:rowOff>
    </xdr:from>
    <xdr:to>
      <xdr:col>34</xdr:col>
      <xdr:colOff>0</xdr:colOff>
      <xdr:row>0</xdr:row>
      <xdr:rowOff>1857375</xdr:rowOff>
    </xdr:to>
    <xdr:sp macro="" textlink="">
      <xdr:nvSpPr>
        <xdr:cNvPr id="9258" name="Line 65"/>
        <xdr:cNvSpPr>
          <a:spLocks noChangeShapeType="1"/>
        </xdr:cNvSpPr>
      </xdr:nvSpPr>
      <xdr:spPr bwMode="auto">
        <a:xfrm flipV="1">
          <a:off x="5334000" y="962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260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264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266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268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270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272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37</xdr:row>
      <xdr:rowOff>1543050</xdr:rowOff>
    </xdr:from>
    <xdr:to>
      <xdr:col>36</xdr:col>
      <xdr:colOff>0</xdr:colOff>
      <xdr:row>38</xdr:row>
      <xdr:rowOff>9525</xdr:rowOff>
    </xdr:to>
    <xdr:sp macro="" textlink="">
      <xdr:nvSpPr>
        <xdr:cNvPr id="9274" name="Line 24"/>
        <xdr:cNvSpPr>
          <a:spLocks noChangeShapeType="1"/>
        </xdr:cNvSpPr>
      </xdr:nvSpPr>
      <xdr:spPr bwMode="auto">
        <a:xfrm flipV="1">
          <a:off x="6096000" y="14706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37</xdr:row>
      <xdr:rowOff>1562100</xdr:rowOff>
    </xdr:from>
    <xdr:to>
      <xdr:col>38</xdr:col>
      <xdr:colOff>0</xdr:colOff>
      <xdr:row>38</xdr:row>
      <xdr:rowOff>28575</xdr:rowOff>
    </xdr:to>
    <xdr:sp macro="" textlink="">
      <xdr:nvSpPr>
        <xdr:cNvPr id="9276" name="Line 26"/>
        <xdr:cNvSpPr>
          <a:spLocks noChangeShapeType="1"/>
        </xdr:cNvSpPr>
      </xdr:nvSpPr>
      <xdr:spPr bwMode="auto">
        <a:xfrm flipV="1">
          <a:off x="6858000" y="14706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37</xdr:row>
      <xdr:rowOff>1543050</xdr:rowOff>
    </xdr:from>
    <xdr:to>
      <xdr:col>36</xdr:col>
      <xdr:colOff>0</xdr:colOff>
      <xdr:row>38</xdr:row>
      <xdr:rowOff>9525</xdr:rowOff>
    </xdr:to>
    <xdr:sp macro="" textlink="">
      <xdr:nvSpPr>
        <xdr:cNvPr id="9278" name="Line 548"/>
        <xdr:cNvSpPr>
          <a:spLocks noChangeShapeType="1"/>
        </xdr:cNvSpPr>
      </xdr:nvSpPr>
      <xdr:spPr bwMode="auto">
        <a:xfrm flipV="1">
          <a:off x="6096000" y="14706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37</xdr:row>
      <xdr:rowOff>1562100</xdr:rowOff>
    </xdr:from>
    <xdr:to>
      <xdr:col>38</xdr:col>
      <xdr:colOff>0</xdr:colOff>
      <xdr:row>38</xdr:row>
      <xdr:rowOff>28575</xdr:rowOff>
    </xdr:to>
    <xdr:sp macro="" textlink="">
      <xdr:nvSpPr>
        <xdr:cNvPr id="9280" name="Line 550"/>
        <xdr:cNvSpPr>
          <a:spLocks noChangeShapeType="1"/>
        </xdr:cNvSpPr>
      </xdr:nvSpPr>
      <xdr:spPr bwMode="auto">
        <a:xfrm flipV="1">
          <a:off x="6858000" y="14706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282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284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286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288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290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292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294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296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298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300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302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304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37</xdr:row>
      <xdr:rowOff>1543050</xdr:rowOff>
    </xdr:from>
    <xdr:to>
      <xdr:col>36</xdr:col>
      <xdr:colOff>0</xdr:colOff>
      <xdr:row>38</xdr:row>
      <xdr:rowOff>9525</xdr:rowOff>
    </xdr:to>
    <xdr:sp macro="" textlink="">
      <xdr:nvSpPr>
        <xdr:cNvPr id="9306" name="Line 24"/>
        <xdr:cNvSpPr>
          <a:spLocks noChangeShapeType="1"/>
        </xdr:cNvSpPr>
      </xdr:nvSpPr>
      <xdr:spPr bwMode="auto">
        <a:xfrm flipV="1">
          <a:off x="6096000" y="14706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37</xdr:row>
      <xdr:rowOff>1562100</xdr:rowOff>
    </xdr:from>
    <xdr:to>
      <xdr:col>38</xdr:col>
      <xdr:colOff>0</xdr:colOff>
      <xdr:row>38</xdr:row>
      <xdr:rowOff>28575</xdr:rowOff>
    </xdr:to>
    <xdr:sp macro="" textlink="">
      <xdr:nvSpPr>
        <xdr:cNvPr id="9308" name="Line 26"/>
        <xdr:cNvSpPr>
          <a:spLocks noChangeShapeType="1"/>
        </xdr:cNvSpPr>
      </xdr:nvSpPr>
      <xdr:spPr bwMode="auto">
        <a:xfrm flipV="1">
          <a:off x="6858000" y="14706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37</xdr:row>
      <xdr:rowOff>1543050</xdr:rowOff>
    </xdr:from>
    <xdr:to>
      <xdr:col>36</xdr:col>
      <xdr:colOff>0</xdr:colOff>
      <xdr:row>38</xdr:row>
      <xdr:rowOff>9525</xdr:rowOff>
    </xdr:to>
    <xdr:sp macro="" textlink="">
      <xdr:nvSpPr>
        <xdr:cNvPr id="9310" name="Line 548"/>
        <xdr:cNvSpPr>
          <a:spLocks noChangeShapeType="1"/>
        </xdr:cNvSpPr>
      </xdr:nvSpPr>
      <xdr:spPr bwMode="auto">
        <a:xfrm flipV="1">
          <a:off x="6096000" y="14706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37</xdr:row>
      <xdr:rowOff>1562100</xdr:rowOff>
    </xdr:from>
    <xdr:to>
      <xdr:col>38</xdr:col>
      <xdr:colOff>0</xdr:colOff>
      <xdr:row>38</xdr:row>
      <xdr:rowOff>28575</xdr:rowOff>
    </xdr:to>
    <xdr:sp macro="" textlink="">
      <xdr:nvSpPr>
        <xdr:cNvPr id="9312" name="Line 550"/>
        <xdr:cNvSpPr>
          <a:spLocks noChangeShapeType="1"/>
        </xdr:cNvSpPr>
      </xdr:nvSpPr>
      <xdr:spPr bwMode="auto">
        <a:xfrm flipV="1">
          <a:off x="6858000" y="14706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314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316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318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320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9322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9324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9525</xdr:colOff>
      <xdr:row>0</xdr:row>
      <xdr:rowOff>1552575</xdr:rowOff>
    </xdr:from>
    <xdr:to>
      <xdr:col>43</xdr:col>
      <xdr:colOff>38100</xdr:colOff>
      <xdr:row>0</xdr:row>
      <xdr:rowOff>1695450</xdr:rowOff>
    </xdr:to>
    <xdr:sp macro="" textlink="">
      <xdr:nvSpPr>
        <xdr:cNvPr id="8299" name="Text Box 19"/>
        <xdr:cNvSpPr txBox="1">
          <a:spLocks noChangeArrowheads="1"/>
        </xdr:cNvSpPr>
      </xdr:nvSpPr>
      <xdr:spPr bwMode="auto">
        <a:xfrm>
          <a:off x="4200525" y="962025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43</xdr:col>
      <xdr:colOff>28575</xdr:colOff>
      <xdr:row>0</xdr:row>
      <xdr:rowOff>1552575</xdr:rowOff>
    </xdr:from>
    <xdr:to>
      <xdr:col>43</xdr:col>
      <xdr:colOff>304800</xdr:colOff>
      <xdr:row>0</xdr:row>
      <xdr:rowOff>1695450</xdr:rowOff>
    </xdr:to>
    <xdr:sp macro="" textlink="">
      <xdr:nvSpPr>
        <xdr:cNvPr id="8301" name="Text Box 20"/>
        <xdr:cNvSpPr txBox="1">
          <a:spLocks noChangeArrowheads="1"/>
        </xdr:cNvSpPr>
      </xdr:nvSpPr>
      <xdr:spPr bwMode="auto">
        <a:xfrm>
          <a:off x="46005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44</xdr:col>
      <xdr:colOff>9525</xdr:colOff>
      <xdr:row>0</xdr:row>
      <xdr:rowOff>1552575</xdr:rowOff>
    </xdr:from>
    <xdr:to>
      <xdr:col>45</xdr:col>
      <xdr:colOff>19050</xdr:colOff>
      <xdr:row>0</xdr:row>
      <xdr:rowOff>1695450</xdr:rowOff>
    </xdr:to>
    <xdr:sp macro="" textlink="">
      <xdr:nvSpPr>
        <xdr:cNvPr id="8303" name="Text Box 21"/>
        <xdr:cNvSpPr txBox="1">
          <a:spLocks noChangeArrowheads="1"/>
        </xdr:cNvSpPr>
      </xdr:nvSpPr>
      <xdr:spPr bwMode="auto">
        <a:xfrm>
          <a:off x="4962525" y="96202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45</xdr:col>
      <xdr:colOff>28575</xdr:colOff>
      <xdr:row>0</xdr:row>
      <xdr:rowOff>1552575</xdr:rowOff>
    </xdr:from>
    <xdr:to>
      <xdr:col>45</xdr:col>
      <xdr:colOff>304800</xdr:colOff>
      <xdr:row>0</xdr:row>
      <xdr:rowOff>1695450</xdr:rowOff>
    </xdr:to>
    <xdr:sp macro="" textlink="">
      <xdr:nvSpPr>
        <xdr:cNvPr id="8305" name="Text Box 22"/>
        <xdr:cNvSpPr txBox="1">
          <a:spLocks noChangeArrowheads="1"/>
        </xdr:cNvSpPr>
      </xdr:nvSpPr>
      <xdr:spPr bwMode="auto">
        <a:xfrm>
          <a:off x="53625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46</xdr:col>
      <xdr:colOff>9525</xdr:colOff>
      <xdr:row>0</xdr:row>
      <xdr:rowOff>1552575</xdr:rowOff>
    </xdr:from>
    <xdr:to>
      <xdr:col>47</xdr:col>
      <xdr:colOff>19050</xdr:colOff>
      <xdr:row>0</xdr:row>
      <xdr:rowOff>1695450</xdr:rowOff>
    </xdr:to>
    <xdr:sp macro="" textlink="">
      <xdr:nvSpPr>
        <xdr:cNvPr id="8307" name="Text Box 23"/>
        <xdr:cNvSpPr txBox="1">
          <a:spLocks noChangeArrowheads="1"/>
        </xdr:cNvSpPr>
      </xdr:nvSpPr>
      <xdr:spPr bwMode="auto">
        <a:xfrm>
          <a:off x="5724525" y="96202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47</xdr:col>
      <xdr:colOff>28575</xdr:colOff>
      <xdr:row>0</xdr:row>
      <xdr:rowOff>1552575</xdr:rowOff>
    </xdr:from>
    <xdr:to>
      <xdr:col>47</xdr:col>
      <xdr:colOff>304800</xdr:colOff>
      <xdr:row>0</xdr:row>
      <xdr:rowOff>1695450</xdr:rowOff>
    </xdr:to>
    <xdr:sp macro="" textlink="">
      <xdr:nvSpPr>
        <xdr:cNvPr id="8309" name="Text Box 24"/>
        <xdr:cNvSpPr txBox="1">
          <a:spLocks noChangeArrowheads="1"/>
        </xdr:cNvSpPr>
      </xdr:nvSpPr>
      <xdr:spPr bwMode="auto">
        <a:xfrm>
          <a:off x="61245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48</xdr:col>
      <xdr:colOff>9525</xdr:colOff>
      <xdr:row>0</xdr:row>
      <xdr:rowOff>1552575</xdr:rowOff>
    </xdr:from>
    <xdr:to>
      <xdr:col>48</xdr:col>
      <xdr:colOff>333375</xdr:colOff>
      <xdr:row>0</xdr:row>
      <xdr:rowOff>1695450</xdr:rowOff>
    </xdr:to>
    <xdr:sp macro="" textlink="">
      <xdr:nvSpPr>
        <xdr:cNvPr id="8313" name="Text Box 29"/>
        <xdr:cNvSpPr txBox="1">
          <a:spLocks noChangeArrowheads="1"/>
        </xdr:cNvSpPr>
      </xdr:nvSpPr>
      <xdr:spPr bwMode="auto">
        <a:xfrm>
          <a:off x="6486525" y="96202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66675</xdr:colOff>
      <xdr:row>0</xdr:row>
      <xdr:rowOff>1552575</xdr:rowOff>
    </xdr:from>
    <xdr:to>
      <xdr:col>49</xdr:col>
      <xdr:colOff>342900</xdr:colOff>
      <xdr:row>0</xdr:row>
      <xdr:rowOff>1695450</xdr:rowOff>
    </xdr:to>
    <xdr:sp macro="" textlink="">
      <xdr:nvSpPr>
        <xdr:cNvPr id="8315" name="Text Box 30"/>
        <xdr:cNvSpPr txBox="1">
          <a:spLocks noChangeArrowheads="1"/>
        </xdr:cNvSpPr>
      </xdr:nvSpPr>
      <xdr:spPr bwMode="auto">
        <a:xfrm>
          <a:off x="69246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50</xdr:col>
      <xdr:colOff>47625</xdr:colOff>
      <xdr:row>0</xdr:row>
      <xdr:rowOff>1543050</xdr:rowOff>
    </xdr:from>
    <xdr:to>
      <xdr:col>51</xdr:col>
      <xdr:colOff>0</xdr:colOff>
      <xdr:row>0</xdr:row>
      <xdr:rowOff>1685925</xdr:rowOff>
    </xdr:to>
    <xdr:sp macro="" textlink="">
      <xdr:nvSpPr>
        <xdr:cNvPr id="8317" name="Text Box 33"/>
        <xdr:cNvSpPr txBox="1">
          <a:spLocks noChangeArrowheads="1"/>
        </xdr:cNvSpPr>
      </xdr:nvSpPr>
      <xdr:spPr bwMode="auto">
        <a:xfrm>
          <a:off x="7286625" y="96202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43</xdr:col>
      <xdr:colOff>28575</xdr:colOff>
      <xdr:row>0</xdr:row>
      <xdr:rowOff>1552575</xdr:rowOff>
    </xdr:from>
    <xdr:to>
      <xdr:col>43</xdr:col>
      <xdr:colOff>304800</xdr:colOff>
      <xdr:row>0</xdr:row>
      <xdr:rowOff>1695450</xdr:rowOff>
    </xdr:to>
    <xdr:sp macro="" textlink="">
      <xdr:nvSpPr>
        <xdr:cNvPr id="8319" name="Text Box 35"/>
        <xdr:cNvSpPr txBox="1">
          <a:spLocks noChangeArrowheads="1"/>
        </xdr:cNvSpPr>
      </xdr:nvSpPr>
      <xdr:spPr bwMode="auto">
        <a:xfrm>
          <a:off x="46005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44</xdr:col>
      <xdr:colOff>9525</xdr:colOff>
      <xdr:row>0</xdr:row>
      <xdr:rowOff>1552575</xdr:rowOff>
    </xdr:from>
    <xdr:to>
      <xdr:col>45</xdr:col>
      <xdr:colOff>19050</xdr:colOff>
      <xdr:row>0</xdr:row>
      <xdr:rowOff>1695450</xdr:rowOff>
    </xdr:to>
    <xdr:sp macro="" textlink="">
      <xdr:nvSpPr>
        <xdr:cNvPr id="8321" name="Text Box 36"/>
        <xdr:cNvSpPr txBox="1">
          <a:spLocks noChangeArrowheads="1"/>
        </xdr:cNvSpPr>
      </xdr:nvSpPr>
      <xdr:spPr bwMode="auto">
        <a:xfrm>
          <a:off x="4962525" y="96202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45</xdr:col>
      <xdr:colOff>38100</xdr:colOff>
      <xdr:row>0</xdr:row>
      <xdr:rowOff>1552575</xdr:rowOff>
    </xdr:from>
    <xdr:to>
      <xdr:col>46</xdr:col>
      <xdr:colOff>0</xdr:colOff>
      <xdr:row>0</xdr:row>
      <xdr:rowOff>1695450</xdr:rowOff>
    </xdr:to>
    <xdr:sp macro="" textlink="">
      <xdr:nvSpPr>
        <xdr:cNvPr id="8323" name="Text Box 37"/>
        <xdr:cNvSpPr txBox="1">
          <a:spLocks noChangeArrowheads="1"/>
        </xdr:cNvSpPr>
      </xdr:nvSpPr>
      <xdr:spPr bwMode="auto">
        <a:xfrm>
          <a:off x="5372100" y="962025"/>
          <a:ext cx="3429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46</xdr:col>
      <xdr:colOff>9525</xdr:colOff>
      <xdr:row>0</xdr:row>
      <xdr:rowOff>1552575</xdr:rowOff>
    </xdr:from>
    <xdr:to>
      <xdr:col>47</xdr:col>
      <xdr:colOff>38100</xdr:colOff>
      <xdr:row>0</xdr:row>
      <xdr:rowOff>1695450</xdr:rowOff>
    </xdr:to>
    <xdr:sp macro="" textlink="">
      <xdr:nvSpPr>
        <xdr:cNvPr id="8325" name="Text Box 38"/>
        <xdr:cNvSpPr txBox="1">
          <a:spLocks noChangeArrowheads="1"/>
        </xdr:cNvSpPr>
      </xdr:nvSpPr>
      <xdr:spPr bwMode="auto">
        <a:xfrm>
          <a:off x="5724525" y="962025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47</xdr:col>
      <xdr:colOff>57150</xdr:colOff>
      <xdr:row>0</xdr:row>
      <xdr:rowOff>1552575</xdr:rowOff>
    </xdr:from>
    <xdr:to>
      <xdr:col>47</xdr:col>
      <xdr:colOff>333375</xdr:colOff>
      <xdr:row>0</xdr:row>
      <xdr:rowOff>1695450</xdr:rowOff>
    </xdr:to>
    <xdr:sp macro="" textlink="">
      <xdr:nvSpPr>
        <xdr:cNvPr id="8327" name="Text Box 39"/>
        <xdr:cNvSpPr txBox="1">
          <a:spLocks noChangeArrowheads="1"/>
        </xdr:cNvSpPr>
      </xdr:nvSpPr>
      <xdr:spPr bwMode="auto">
        <a:xfrm>
          <a:off x="6153150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43</xdr:col>
      <xdr:colOff>38100</xdr:colOff>
      <xdr:row>0</xdr:row>
      <xdr:rowOff>1552575</xdr:rowOff>
    </xdr:from>
    <xdr:to>
      <xdr:col>44</xdr:col>
      <xdr:colOff>0</xdr:colOff>
      <xdr:row>0</xdr:row>
      <xdr:rowOff>1695450</xdr:rowOff>
    </xdr:to>
    <xdr:sp macro="" textlink="">
      <xdr:nvSpPr>
        <xdr:cNvPr id="8331" name="Text Box 42"/>
        <xdr:cNvSpPr txBox="1">
          <a:spLocks noChangeArrowheads="1"/>
        </xdr:cNvSpPr>
      </xdr:nvSpPr>
      <xdr:spPr bwMode="auto">
        <a:xfrm>
          <a:off x="4610100" y="962025"/>
          <a:ext cx="3429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44</xdr:col>
      <xdr:colOff>9525</xdr:colOff>
      <xdr:row>0</xdr:row>
      <xdr:rowOff>1552575</xdr:rowOff>
    </xdr:from>
    <xdr:to>
      <xdr:col>45</xdr:col>
      <xdr:colOff>28575</xdr:colOff>
      <xdr:row>0</xdr:row>
      <xdr:rowOff>1695450</xdr:rowOff>
    </xdr:to>
    <xdr:sp macro="" textlink="">
      <xdr:nvSpPr>
        <xdr:cNvPr id="8333" name="Text Box 43"/>
        <xdr:cNvSpPr txBox="1">
          <a:spLocks noChangeArrowheads="1"/>
        </xdr:cNvSpPr>
      </xdr:nvSpPr>
      <xdr:spPr bwMode="auto">
        <a:xfrm>
          <a:off x="4962525" y="96202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9525</xdr:colOff>
      <xdr:row>0</xdr:row>
      <xdr:rowOff>1552575</xdr:rowOff>
    </xdr:from>
    <xdr:to>
      <xdr:col>49</xdr:col>
      <xdr:colOff>57150</xdr:colOff>
      <xdr:row>0</xdr:row>
      <xdr:rowOff>1695450</xdr:rowOff>
    </xdr:to>
    <xdr:sp macro="" textlink="">
      <xdr:nvSpPr>
        <xdr:cNvPr id="8335" name="Text Box 61"/>
        <xdr:cNvSpPr txBox="1">
          <a:spLocks noChangeArrowheads="1"/>
        </xdr:cNvSpPr>
      </xdr:nvSpPr>
      <xdr:spPr bwMode="auto">
        <a:xfrm>
          <a:off x="6486525" y="962025"/>
          <a:ext cx="4286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43</xdr:col>
      <xdr:colOff>0</xdr:colOff>
      <xdr:row>0</xdr:row>
      <xdr:rowOff>1524000</xdr:rowOff>
    </xdr:from>
    <xdr:to>
      <xdr:col>43</xdr:col>
      <xdr:colOff>0</xdr:colOff>
      <xdr:row>0</xdr:row>
      <xdr:rowOff>1857375</xdr:rowOff>
    </xdr:to>
    <xdr:sp macro="" textlink="">
      <xdr:nvSpPr>
        <xdr:cNvPr id="8341" name="Line 64"/>
        <xdr:cNvSpPr>
          <a:spLocks noChangeShapeType="1"/>
        </xdr:cNvSpPr>
      </xdr:nvSpPr>
      <xdr:spPr bwMode="auto">
        <a:xfrm flipV="1">
          <a:off x="4572000" y="962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0</xdr:colOff>
      <xdr:row>0</xdr:row>
      <xdr:rowOff>1524000</xdr:rowOff>
    </xdr:from>
    <xdr:to>
      <xdr:col>45</xdr:col>
      <xdr:colOff>0</xdr:colOff>
      <xdr:row>0</xdr:row>
      <xdr:rowOff>1857375</xdr:rowOff>
    </xdr:to>
    <xdr:sp macro="" textlink="">
      <xdr:nvSpPr>
        <xdr:cNvPr id="8343" name="Line 65"/>
        <xdr:cNvSpPr>
          <a:spLocks noChangeShapeType="1"/>
        </xdr:cNvSpPr>
      </xdr:nvSpPr>
      <xdr:spPr bwMode="auto">
        <a:xfrm flipV="1">
          <a:off x="5334000" y="962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8345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8349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8351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8353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8355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8357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8359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8361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8363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8365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8367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8369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8371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8373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8375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8377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8379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8381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8383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8385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8387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8389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8391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8393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8329" name="Text Box 33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6570345" y="96393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337" name="Line 69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339" name="Line 69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347" name="Line 69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395" name="Line 69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397" name="Line 69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399" name="Line 69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401" name="Line 69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403" name="Line 69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405" name="Line 69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407" name="Line 69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409" name="Line 69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411" name="Line 69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0</xdr:row>
      <xdr:rowOff>1543050</xdr:rowOff>
    </xdr:from>
    <xdr:to>
      <xdr:col>20</xdr:col>
      <xdr:colOff>0</xdr:colOff>
      <xdr:row>0</xdr:row>
      <xdr:rowOff>1685925</xdr:rowOff>
    </xdr:to>
    <xdr:sp macro="" textlink="">
      <xdr:nvSpPr>
        <xdr:cNvPr id="8413" name="Text Box 33"/>
        <xdr:cNvSpPr txBox="1">
          <a:spLocks noChangeArrowheads="1"/>
        </xdr:cNvSpPr>
      </xdr:nvSpPr>
      <xdr:spPr bwMode="auto">
        <a:xfrm>
          <a:off x="6570345" y="96393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415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417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419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421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423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425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427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429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431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433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435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8437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0</xdr:row>
      <xdr:rowOff>1543050</xdr:rowOff>
    </xdr:from>
    <xdr:to>
      <xdr:col>29</xdr:col>
      <xdr:colOff>0</xdr:colOff>
      <xdr:row>0</xdr:row>
      <xdr:rowOff>1685925</xdr:rowOff>
    </xdr:to>
    <xdr:sp macro="" textlink="">
      <xdr:nvSpPr>
        <xdr:cNvPr id="8439" name="Text Box 33"/>
        <xdr:cNvSpPr txBox="1">
          <a:spLocks noChangeArrowheads="1"/>
        </xdr:cNvSpPr>
      </xdr:nvSpPr>
      <xdr:spPr bwMode="auto">
        <a:xfrm>
          <a:off x="6570345" y="96393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8441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8443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8445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8447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8449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8451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8453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8455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8457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8459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8461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8463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47625</xdr:colOff>
      <xdr:row>0</xdr:row>
      <xdr:rowOff>1543050</xdr:rowOff>
    </xdr:from>
    <xdr:to>
      <xdr:col>40</xdr:col>
      <xdr:colOff>0</xdr:colOff>
      <xdr:row>0</xdr:row>
      <xdr:rowOff>1685925</xdr:rowOff>
    </xdr:to>
    <xdr:sp macro="" textlink="">
      <xdr:nvSpPr>
        <xdr:cNvPr id="6702" name="Text Box 33"/>
        <xdr:cNvSpPr txBox="1">
          <a:spLocks noChangeArrowheads="1"/>
        </xdr:cNvSpPr>
      </xdr:nvSpPr>
      <xdr:spPr bwMode="auto">
        <a:xfrm>
          <a:off x="7332345" y="96393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70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70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708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710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712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714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716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718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720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722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72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72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727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728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729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730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731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732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733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734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735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73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6737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6738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47625</xdr:colOff>
      <xdr:row>0</xdr:row>
      <xdr:rowOff>1543050</xdr:rowOff>
    </xdr:from>
    <xdr:to>
      <xdr:col>51</xdr:col>
      <xdr:colOff>0</xdr:colOff>
      <xdr:row>0</xdr:row>
      <xdr:rowOff>1685925</xdr:rowOff>
    </xdr:to>
    <xdr:sp macro="" textlink="">
      <xdr:nvSpPr>
        <xdr:cNvPr id="6739" name="Text Box 33"/>
        <xdr:cNvSpPr txBox="1">
          <a:spLocks noChangeArrowheads="1"/>
        </xdr:cNvSpPr>
      </xdr:nvSpPr>
      <xdr:spPr bwMode="auto">
        <a:xfrm>
          <a:off x="7332345" y="96393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740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741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742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743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74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745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746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747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748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749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750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752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75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75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758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760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762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764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766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768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770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772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677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677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677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678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678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678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678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678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679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679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679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679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684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687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687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687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687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688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688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688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688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688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689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689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689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689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47625</xdr:colOff>
      <xdr:row>0</xdr:row>
      <xdr:rowOff>1543050</xdr:rowOff>
    </xdr:from>
    <xdr:to>
      <xdr:col>62</xdr:col>
      <xdr:colOff>0</xdr:colOff>
      <xdr:row>0</xdr:row>
      <xdr:rowOff>1685925</xdr:rowOff>
    </xdr:to>
    <xdr:sp macro="" textlink="">
      <xdr:nvSpPr>
        <xdr:cNvPr id="6898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689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690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690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690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690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690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690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690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690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690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690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691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691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691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691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691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691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691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691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691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691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692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692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692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692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692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692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692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693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693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693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693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693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694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694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694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694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694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695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701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703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704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704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704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704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704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705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705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705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7056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705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7060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706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706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706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706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706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706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706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7069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707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7071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707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707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708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7088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709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7092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709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7096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709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7100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710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7104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710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7108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711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7111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711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711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711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711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711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711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711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7119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712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7121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712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712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712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712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712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712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712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7129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713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713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713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713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713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7136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7138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7140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714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7144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7146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7148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715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7152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715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7156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723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723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7235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7237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7239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724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7243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724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7247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724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7251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725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7255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725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728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728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7287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728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7291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729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7295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7297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7299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730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7303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730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7307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730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731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731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731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731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7314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7315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7316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731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7318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731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7320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732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7322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732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7324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7325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7326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732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7328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732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7330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733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7332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733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7334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733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7361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736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7365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736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7369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737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7373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7374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7375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7376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7377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7378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7379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7380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7381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7382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7383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7384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7433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7435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7437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743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7441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744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7445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744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7449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745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7453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7455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7505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7506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7507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7508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7509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7510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7511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7512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7513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7514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7515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7516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7517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7518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7519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7520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7521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7522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7523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7524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7525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7526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7527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7528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7529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753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7533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7535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7537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7539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7541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7543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7545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7547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7549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755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7554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7555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7557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7559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7561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7563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7565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7567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7569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7571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7573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7575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7577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7580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7581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7583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7585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7587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7589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7591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7593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7595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7597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7599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7601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7603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7607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7633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7657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7658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7659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7660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7661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7662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7663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7664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7665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7666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7667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7668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7669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7670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7671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7672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7673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7674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7675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7676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7677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7678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7679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7680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7681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7682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7683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7684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7685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7686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7687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7688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7689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7690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7691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7695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7739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7740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7741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7742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7743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7744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7745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7746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7747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7748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7749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7750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7775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7776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7777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7778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7779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7780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7781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7782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7783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7784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7785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7786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7787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7788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7789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7790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7791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7792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7793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7794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7795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7796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7797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7798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7823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7825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7827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7829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783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783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783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783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783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784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784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784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784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784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784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785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785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785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785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785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785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785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785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785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785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786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786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786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786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786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786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786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786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786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786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787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787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787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787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787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787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788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788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788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788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788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789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789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792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28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28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28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47625</xdr:colOff>
      <xdr:row>0</xdr:row>
      <xdr:rowOff>1543050</xdr:rowOff>
    </xdr:from>
    <xdr:to>
      <xdr:col>62</xdr:col>
      <xdr:colOff>0</xdr:colOff>
      <xdr:row>0</xdr:row>
      <xdr:rowOff>1685925</xdr:rowOff>
    </xdr:to>
    <xdr:sp macro="" textlink="">
      <xdr:nvSpPr>
        <xdr:cNvPr id="8287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8289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1478280</xdr:rowOff>
    </xdr:from>
    <xdr:to>
      <xdr:col>60</xdr:col>
      <xdr:colOff>0</xdr:colOff>
      <xdr:row>1</xdr:row>
      <xdr:rowOff>30480</xdr:rowOff>
    </xdr:to>
    <xdr:sp macro="" textlink="">
      <xdr:nvSpPr>
        <xdr:cNvPr id="8291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8293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1478280</xdr:rowOff>
    </xdr:from>
    <xdr:to>
      <xdr:col>60</xdr:col>
      <xdr:colOff>0</xdr:colOff>
      <xdr:row>1</xdr:row>
      <xdr:rowOff>30480</xdr:rowOff>
    </xdr:to>
    <xdr:sp macro="" textlink="">
      <xdr:nvSpPr>
        <xdr:cNvPr id="8295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8297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1478280</xdr:rowOff>
    </xdr:from>
    <xdr:to>
      <xdr:col>60</xdr:col>
      <xdr:colOff>0</xdr:colOff>
      <xdr:row>1</xdr:row>
      <xdr:rowOff>30480</xdr:rowOff>
    </xdr:to>
    <xdr:sp macro="" textlink="">
      <xdr:nvSpPr>
        <xdr:cNvPr id="8311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8465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1478280</xdr:rowOff>
    </xdr:from>
    <xdr:to>
      <xdr:col>60</xdr:col>
      <xdr:colOff>0</xdr:colOff>
      <xdr:row>1</xdr:row>
      <xdr:rowOff>30480</xdr:rowOff>
    </xdr:to>
    <xdr:sp macro="" textlink="">
      <xdr:nvSpPr>
        <xdr:cNvPr id="8467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8469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1478280</xdr:rowOff>
    </xdr:from>
    <xdr:to>
      <xdr:col>60</xdr:col>
      <xdr:colOff>0</xdr:colOff>
      <xdr:row>1</xdr:row>
      <xdr:rowOff>30480</xdr:rowOff>
    </xdr:to>
    <xdr:sp macro="" textlink="">
      <xdr:nvSpPr>
        <xdr:cNvPr id="8471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8473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1478280</xdr:rowOff>
    </xdr:from>
    <xdr:to>
      <xdr:col>60</xdr:col>
      <xdr:colOff>0</xdr:colOff>
      <xdr:row>1</xdr:row>
      <xdr:rowOff>30480</xdr:rowOff>
    </xdr:to>
    <xdr:sp macro="" textlink="">
      <xdr:nvSpPr>
        <xdr:cNvPr id="8475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8477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1478280</xdr:rowOff>
    </xdr:from>
    <xdr:to>
      <xdr:col>60</xdr:col>
      <xdr:colOff>0</xdr:colOff>
      <xdr:row>1</xdr:row>
      <xdr:rowOff>30480</xdr:rowOff>
    </xdr:to>
    <xdr:sp macro="" textlink="">
      <xdr:nvSpPr>
        <xdr:cNvPr id="8479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8481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1478280</xdr:rowOff>
    </xdr:from>
    <xdr:to>
      <xdr:col>60</xdr:col>
      <xdr:colOff>0</xdr:colOff>
      <xdr:row>1</xdr:row>
      <xdr:rowOff>30480</xdr:rowOff>
    </xdr:to>
    <xdr:sp macro="" textlink="">
      <xdr:nvSpPr>
        <xdr:cNvPr id="8483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8485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1478280</xdr:rowOff>
    </xdr:from>
    <xdr:to>
      <xdr:col>60</xdr:col>
      <xdr:colOff>0</xdr:colOff>
      <xdr:row>1</xdr:row>
      <xdr:rowOff>30480</xdr:rowOff>
    </xdr:to>
    <xdr:sp macro="" textlink="">
      <xdr:nvSpPr>
        <xdr:cNvPr id="8487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8489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1478280</xdr:rowOff>
    </xdr:from>
    <xdr:to>
      <xdr:col>60</xdr:col>
      <xdr:colOff>0</xdr:colOff>
      <xdr:row>1</xdr:row>
      <xdr:rowOff>30480</xdr:rowOff>
    </xdr:to>
    <xdr:sp macro="" textlink="">
      <xdr:nvSpPr>
        <xdr:cNvPr id="8491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8493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1478280</xdr:rowOff>
    </xdr:from>
    <xdr:to>
      <xdr:col>60</xdr:col>
      <xdr:colOff>0</xdr:colOff>
      <xdr:row>1</xdr:row>
      <xdr:rowOff>30480</xdr:rowOff>
    </xdr:to>
    <xdr:sp macro="" textlink="">
      <xdr:nvSpPr>
        <xdr:cNvPr id="8495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8497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1478280</xdr:rowOff>
    </xdr:from>
    <xdr:to>
      <xdr:col>60</xdr:col>
      <xdr:colOff>0</xdr:colOff>
      <xdr:row>1</xdr:row>
      <xdr:rowOff>30480</xdr:rowOff>
    </xdr:to>
    <xdr:sp macro="" textlink="">
      <xdr:nvSpPr>
        <xdr:cNvPr id="8499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47625</xdr:colOff>
      <xdr:row>0</xdr:row>
      <xdr:rowOff>1543050</xdr:rowOff>
    </xdr:from>
    <xdr:to>
      <xdr:col>62</xdr:col>
      <xdr:colOff>0</xdr:colOff>
      <xdr:row>0</xdr:row>
      <xdr:rowOff>1685925</xdr:rowOff>
    </xdr:to>
    <xdr:sp macro="" textlink="">
      <xdr:nvSpPr>
        <xdr:cNvPr id="8501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50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50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50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50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51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51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51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51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51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52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52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52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52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52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53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53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53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53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53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54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54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54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54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54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55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55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55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55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55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56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56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56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56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56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57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57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57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57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57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58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58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58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58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58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59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59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59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59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47625</xdr:colOff>
      <xdr:row>0</xdr:row>
      <xdr:rowOff>1543050</xdr:rowOff>
    </xdr:from>
    <xdr:to>
      <xdr:col>62</xdr:col>
      <xdr:colOff>0</xdr:colOff>
      <xdr:row>0</xdr:row>
      <xdr:rowOff>1685925</xdr:rowOff>
    </xdr:to>
    <xdr:sp macro="" textlink="">
      <xdr:nvSpPr>
        <xdr:cNvPr id="8599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60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60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60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60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60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61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61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61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61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61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62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62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62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62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62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63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63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63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63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63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64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64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64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64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64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64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64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64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65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65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65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65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65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65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65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65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65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65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66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66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66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66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66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66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66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66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66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66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867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8671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867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867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867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867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867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867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867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8679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868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8681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868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868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868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868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868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868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868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8689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869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8691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869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869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869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869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869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869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869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8699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870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8701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870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870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870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870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870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870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870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8709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871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8711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871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871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871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871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871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871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8718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871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872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872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872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872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872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872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8726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8727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8728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872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873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873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873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873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873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873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8736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8737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8738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873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874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874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874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874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874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874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8746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8747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8748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874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875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875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875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875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875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875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8756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8757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8758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875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876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876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876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876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876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876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8766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876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8768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876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8770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877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8772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877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8774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8775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8776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877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8778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877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8780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878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8782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878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8784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8785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8786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878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8788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878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8790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879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8792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879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8794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8795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8796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879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8798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879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8800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880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8802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880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8804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8805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8806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880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8808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880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8810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881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8812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881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8814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8815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8816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8817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8818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8819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8820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882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8822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8823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8824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8825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8826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8827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8828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8829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8830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883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8832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8833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8834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8835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8836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8837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8838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8839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8840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884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8842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8843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8844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8845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8846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8847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8848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8849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8850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885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8852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8853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8854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8855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8856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8857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8858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8859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8860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886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8862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8863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8864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8865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8866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8867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8868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8869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8870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8871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8872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8873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8874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8875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8876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8877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8878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8879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8880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8881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8882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8883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8884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8885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8886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8887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8888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8889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8890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8891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8892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8893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8894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8895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8896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8897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8898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8899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8900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8901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8902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8903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8904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8905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8906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8907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8908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8909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8910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8911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8912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8913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8914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8915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8916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8917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8918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8919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8920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8921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8922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8923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8924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8925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8926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8927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8928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8929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8930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8931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8932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8933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8934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8935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8936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8937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8938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8939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8940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8941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8942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8943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8944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8945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8946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8947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8948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8949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8950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8951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8952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8953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8954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8955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8956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8957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95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95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96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96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96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96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96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96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96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96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96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96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97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97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97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97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97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97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97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97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97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97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98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98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98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98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98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98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98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98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98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98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99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99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99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99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99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99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99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99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899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899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00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00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00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00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00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00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00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01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01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01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01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01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02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02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02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02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02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03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03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03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03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03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04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04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04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04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04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05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05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05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05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05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06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06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06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06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06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07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07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07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07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07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08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08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08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08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08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09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09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09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09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09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10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10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10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10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10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11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11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11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11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11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12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12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12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12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1352550</xdr:rowOff>
    </xdr:from>
    <xdr:to>
      <xdr:col>58</xdr:col>
      <xdr:colOff>0</xdr:colOff>
      <xdr:row>1</xdr:row>
      <xdr:rowOff>9525</xdr:rowOff>
    </xdr:to>
    <xdr:sp macro="" textlink="">
      <xdr:nvSpPr>
        <xdr:cNvPr id="912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1362075</xdr:rowOff>
    </xdr:from>
    <xdr:to>
      <xdr:col>60</xdr:col>
      <xdr:colOff>0</xdr:colOff>
      <xdr:row>1</xdr:row>
      <xdr:rowOff>28575</xdr:rowOff>
    </xdr:to>
    <xdr:sp macro="" textlink="">
      <xdr:nvSpPr>
        <xdr:cNvPr id="9130" name="Line 69"/>
        <xdr:cNvSpPr>
          <a:spLocks noChangeShapeType="1"/>
        </xdr:cNvSpPr>
      </xdr:nvSpPr>
      <xdr:spPr bwMode="auto">
        <a:xfrm flipV="1">
          <a:off x="253841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1352550</xdr:rowOff>
    </xdr:from>
    <xdr:to>
      <xdr:col>58</xdr:col>
      <xdr:colOff>0</xdr:colOff>
      <xdr:row>1</xdr:row>
      <xdr:rowOff>9525</xdr:rowOff>
    </xdr:to>
    <xdr:sp macro="" textlink="">
      <xdr:nvSpPr>
        <xdr:cNvPr id="913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1362075</xdr:rowOff>
    </xdr:from>
    <xdr:to>
      <xdr:col>60</xdr:col>
      <xdr:colOff>0</xdr:colOff>
      <xdr:row>1</xdr:row>
      <xdr:rowOff>28575</xdr:rowOff>
    </xdr:to>
    <xdr:sp macro="" textlink="">
      <xdr:nvSpPr>
        <xdr:cNvPr id="9134" name="Line 69"/>
        <xdr:cNvSpPr>
          <a:spLocks noChangeShapeType="1"/>
        </xdr:cNvSpPr>
      </xdr:nvSpPr>
      <xdr:spPr bwMode="auto">
        <a:xfrm flipV="1">
          <a:off x="253841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1352550</xdr:rowOff>
    </xdr:from>
    <xdr:to>
      <xdr:col>58</xdr:col>
      <xdr:colOff>0</xdr:colOff>
      <xdr:row>1</xdr:row>
      <xdr:rowOff>9525</xdr:rowOff>
    </xdr:to>
    <xdr:sp macro="" textlink="">
      <xdr:nvSpPr>
        <xdr:cNvPr id="913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1362075</xdr:rowOff>
    </xdr:from>
    <xdr:to>
      <xdr:col>60</xdr:col>
      <xdr:colOff>0</xdr:colOff>
      <xdr:row>1</xdr:row>
      <xdr:rowOff>28575</xdr:rowOff>
    </xdr:to>
    <xdr:sp macro="" textlink="">
      <xdr:nvSpPr>
        <xdr:cNvPr id="9138" name="Line 69"/>
        <xdr:cNvSpPr>
          <a:spLocks noChangeShapeType="1"/>
        </xdr:cNvSpPr>
      </xdr:nvSpPr>
      <xdr:spPr bwMode="auto">
        <a:xfrm flipV="1">
          <a:off x="253841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1352550</xdr:rowOff>
    </xdr:from>
    <xdr:to>
      <xdr:col>58</xdr:col>
      <xdr:colOff>0</xdr:colOff>
      <xdr:row>1</xdr:row>
      <xdr:rowOff>9525</xdr:rowOff>
    </xdr:to>
    <xdr:sp macro="" textlink="">
      <xdr:nvSpPr>
        <xdr:cNvPr id="914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1362075</xdr:rowOff>
    </xdr:from>
    <xdr:to>
      <xdr:col>60</xdr:col>
      <xdr:colOff>0</xdr:colOff>
      <xdr:row>1</xdr:row>
      <xdr:rowOff>28575</xdr:rowOff>
    </xdr:to>
    <xdr:sp macro="" textlink="">
      <xdr:nvSpPr>
        <xdr:cNvPr id="9142" name="Line 69"/>
        <xdr:cNvSpPr>
          <a:spLocks noChangeShapeType="1"/>
        </xdr:cNvSpPr>
      </xdr:nvSpPr>
      <xdr:spPr bwMode="auto">
        <a:xfrm flipV="1">
          <a:off x="253841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1352550</xdr:rowOff>
    </xdr:from>
    <xdr:to>
      <xdr:col>58</xdr:col>
      <xdr:colOff>0</xdr:colOff>
      <xdr:row>1</xdr:row>
      <xdr:rowOff>9525</xdr:rowOff>
    </xdr:to>
    <xdr:sp macro="" textlink="">
      <xdr:nvSpPr>
        <xdr:cNvPr id="914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1362075</xdr:rowOff>
    </xdr:from>
    <xdr:to>
      <xdr:col>60</xdr:col>
      <xdr:colOff>0</xdr:colOff>
      <xdr:row>1</xdr:row>
      <xdr:rowOff>28575</xdr:rowOff>
    </xdr:to>
    <xdr:sp macro="" textlink="">
      <xdr:nvSpPr>
        <xdr:cNvPr id="9146" name="Line 69"/>
        <xdr:cNvSpPr>
          <a:spLocks noChangeShapeType="1"/>
        </xdr:cNvSpPr>
      </xdr:nvSpPr>
      <xdr:spPr bwMode="auto">
        <a:xfrm flipV="1">
          <a:off x="253841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1352550</xdr:rowOff>
    </xdr:from>
    <xdr:to>
      <xdr:col>58</xdr:col>
      <xdr:colOff>0</xdr:colOff>
      <xdr:row>1</xdr:row>
      <xdr:rowOff>9525</xdr:rowOff>
    </xdr:to>
    <xdr:sp macro="" textlink="">
      <xdr:nvSpPr>
        <xdr:cNvPr id="914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1362075</xdr:rowOff>
    </xdr:from>
    <xdr:to>
      <xdr:col>60</xdr:col>
      <xdr:colOff>0</xdr:colOff>
      <xdr:row>1</xdr:row>
      <xdr:rowOff>28575</xdr:rowOff>
    </xdr:to>
    <xdr:sp macro="" textlink="">
      <xdr:nvSpPr>
        <xdr:cNvPr id="9150" name="Line 69"/>
        <xdr:cNvSpPr>
          <a:spLocks noChangeShapeType="1"/>
        </xdr:cNvSpPr>
      </xdr:nvSpPr>
      <xdr:spPr bwMode="auto">
        <a:xfrm flipV="1">
          <a:off x="253841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1352550</xdr:rowOff>
    </xdr:from>
    <xdr:to>
      <xdr:col>58</xdr:col>
      <xdr:colOff>0</xdr:colOff>
      <xdr:row>1</xdr:row>
      <xdr:rowOff>9525</xdr:rowOff>
    </xdr:to>
    <xdr:sp macro="" textlink="">
      <xdr:nvSpPr>
        <xdr:cNvPr id="915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1362075</xdr:rowOff>
    </xdr:from>
    <xdr:to>
      <xdr:col>60</xdr:col>
      <xdr:colOff>0</xdr:colOff>
      <xdr:row>1</xdr:row>
      <xdr:rowOff>28575</xdr:rowOff>
    </xdr:to>
    <xdr:sp macro="" textlink="">
      <xdr:nvSpPr>
        <xdr:cNvPr id="9154" name="Line 69"/>
        <xdr:cNvSpPr>
          <a:spLocks noChangeShapeType="1"/>
        </xdr:cNvSpPr>
      </xdr:nvSpPr>
      <xdr:spPr bwMode="auto">
        <a:xfrm flipV="1">
          <a:off x="253841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1352550</xdr:rowOff>
    </xdr:from>
    <xdr:to>
      <xdr:col>58</xdr:col>
      <xdr:colOff>0</xdr:colOff>
      <xdr:row>1</xdr:row>
      <xdr:rowOff>9525</xdr:rowOff>
    </xdr:to>
    <xdr:sp macro="" textlink="">
      <xdr:nvSpPr>
        <xdr:cNvPr id="915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1362075</xdr:rowOff>
    </xdr:from>
    <xdr:to>
      <xdr:col>60</xdr:col>
      <xdr:colOff>0</xdr:colOff>
      <xdr:row>1</xdr:row>
      <xdr:rowOff>28575</xdr:rowOff>
    </xdr:to>
    <xdr:sp macro="" textlink="">
      <xdr:nvSpPr>
        <xdr:cNvPr id="9158" name="Line 69"/>
        <xdr:cNvSpPr>
          <a:spLocks noChangeShapeType="1"/>
        </xdr:cNvSpPr>
      </xdr:nvSpPr>
      <xdr:spPr bwMode="auto">
        <a:xfrm flipV="1">
          <a:off x="253841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1352550</xdr:rowOff>
    </xdr:from>
    <xdr:to>
      <xdr:col>58</xdr:col>
      <xdr:colOff>0</xdr:colOff>
      <xdr:row>1</xdr:row>
      <xdr:rowOff>9525</xdr:rowOff>
    </xdr:to>
    <xdr:sp macro="" textlink="">
      <xdr:nvSpPr>
        <xdr:cNvPr id="916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1362075</xdr:rowOff>
    </xdr:from>
    <xdr:to>
      <xdr:col>60</xdr:col>
      <xdr:colOff>0</xdr:colOff>
      <xdr:row>1</xdr:row>
      <xdr:rowOff>28575</xdr:rowOff>
    </xdr:to>
    <xdr:sp macro="" textlink="">
      <xdr:nvSpPr>
        <xdr:cNvPr id="9162" name="Line 69"/>
        <xdr:cNvSpPr>
          <a:spLocks noChangeShapeType="1"/>
        </xdr:cNvSpPr>
      </xdr:nvSpPr>
      <xdr:spPr bwMode="auto">
        <a:xfrm flipV="1">
          <a:off x="253841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1352550</xdr:rowOff>
    </xdr:from>
    <xdr:to>
      <xdr:col>58</xdr:col>
      <xdr:colOff>0</xdr:colOff>
      <xdr:row>1</xdr:row>
      <xdr:rowOff>9525</xdr:rowOff>
    </xdr:to>
    <xdr:sp macro="" textlink="">
      <xdr:nvSpPr>
        <xdr:cNvPr id="916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1362075</xdr:rowOff>
    </xdr:from>
    <xdr:to>
      <xdr:col>60</xdr:col>
      <xdr:colOff>0</xdr:colOff>
      <xdr:row>1</xdr:row>
      <xdr:rowOff>28575</xdr:rowOff>
    </xdr:to>
    <xdr:sp macro="" textlink="">
      <xdr:nvSpPr>
        <xdr:cNvPr id="9166" name="Line 69"/>
        <xdr:cNvSpPr>
          <a:spLocks noChangeShapeType="1"/>
        </xdr:cNvSpPr>
      </xdr:nvSpPr>
      <xdr:spPr bwMode="auto">
        <a:xfrm flipV="1">
          <a:off x="253841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1352550</xdr:rowOff>
    </xdr:from>
    <xdr:to>
      <xdr:col>58</xdr:col>
      <xdr:colOff>0</xdr:colOff>
      <xdr:row>1</xdr:row>
      <xdr:rowOff>9525</xdr:rowOff>
    </xdr:to>
    <xdr:sp macro="" textlink="">
      <xdr:nvSpPr>
        <xdr:cNvPr id="916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1362075</xdr:rowOff>
    </xdr:from>
    <xdr:to>
      <xdr:col>60</xdr:col>
      <xdr:colOff>0</xdr:colOff>
      <xdr:row>1</xdr:row>
      <xdr:rowOff>28575</xdr:rowOff>
    </xdr:to>
    <xdr:sp macro="" textlink="">
      <xdr:nvSpPr>
        <xdr:cNvPr id="9170" name="Line 69"/>
        <xdr:cNvSpPr>
          <a:spLocks noChangeShapeType="1"/>
        </xdr:cNvSpPr>
      </xdr:nvSpPr>
      <xdr:spPr bwMode="auto">
        <a:xfrm flipV="1">
          <a:off x="253841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1352550</xdr:rowOff>
    </xdr:from>
    <xdr:to>
      <xdr:col>58</xdr:col>
      <xdr:colOff>0</xdr:colOff>
      <xdr:row>1</xdr:row>
      <xdr:rowOff>9525</xdr:rowOff>
    </xdr:to>
    <xdr:sp macro="" textlink="">
      <xdr:nvSpPr>
        <xdr:cNvPr id="917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1362075</xdr:rowOff>
    </xdr:from>
    <xdr:to>
      <xdr:col>60</xdr:col>
      <xdr:colOff>0</xdr:colOff>
      <xdr:row>1</xdr:row>
      <xdr:rowOff>28575</xdr:rowOff>
    </xdr:to>
    <xdr:sp macro="" textlink="">
      <xdr:nvSpPr>
        <xdr:cNvPr id="9174" name="Line 69"/>
        <xdr:cNvSpPr>
          <a:spLocks noChangeShapeType="1"/>
        </xdr:cNvSpPr>
      </xdr:nvSpPr>
      <xdr:spPr bwMode="auto">
        <a:xfrm flipV="1">
          <a:off x="253841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47625</xdr:colOff>
      <xdr:row>0</xdr:row>
      <xdr:rowOff>1543050</xdr:rowOff>
    </xdr:from>
    <xdr:to>
      <xdr:col>62</xdr:col>
      <xdr:colOff>0</xdr:colOff>
      <xdr:row>0</xdr:row>
      <xdr:rowOff>1685925</xdr:rowOff>
    </xdr:to>
    <xdr:sp macro="" textlink="">
      <xdr:nvSpPr>
        <xdr:cNvPr id="9176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58</xdr:col>
      <xdr:colOff>0</xdr:colOff>
      <xdr:row>0</xdr:row>
      <xdr:rowOff>1257300</xdr:rowOff>
    </xdr:from>
    <xdr:to>
      <xdr:col>58</xdr:col>
      <xdr:colOff>0</xdr:colOff>
      <xdr:row>1</xdr:row>
      <xdr:rowOff>7620</xdr:rowOff>
    </xdr:to>
    <xdr:sp macro="" textlink="">
      <xdr:nvSpPr>
        <xdr:cNvPr id="9178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1280160</xdr:rowOff>
    </xdr:from>
    <xdr:to>
      <xdr:col>60</xdr:col>
      <xdr:colOff>0</xdr:colOff>
      <xdr:row>1</xdr:row>
      <xdr:rowOff>30480</xdr:rowOff>
    </xdr:to>
    <xdr:sp macro="" textlink="">
      <xdr:nvSpPr>
        <xdr:cNvPr id="9180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1257300</xdr:rowOff>
    </xdr:from>
    <xdr:to>
      <xdr:col>58</xdr:col>
      <xdr:colOff>0</xdr:colOff>
      <xdr:row>1</xdr:row>
      <xdr:rowOff>7620</xdr:rowOff>
    </xdr:to>
    <xdr:sp macro="" textlink="">
      <xdr:nvSpPr>
        <xdr:cNvPr id="9182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1280160</xdr:rowOff>
    </xdr:from>
    <xdr:to>
      <xdr:col>60</xdr:col>
      <xdr:colOff>0</xdr:colOff>
      <xdr:row>1</xdr:row>
      <xdr:rowOff>30480</xdr:rowOff>
    </xdr:to>
    <xdr:sp macro="" textlink="">
      <xdr:nvSpPr>
        <xdr:cNvPr id="9184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1257300</xdr:rowOff>
    </xdr:from>
    <xdr:to>
      <xdr:col>58</xdr:col>
      <xdr:colOff>0</xdr:colOff>
      <xdr:row>1</xdr:row>
      <xdr:rowOff>7620</xdr:rowOff>
    </xdr:to>
    <xdr:sp macro="" textlink="">
      <xdr:nvSpPr>
        <xdr:cNvPr id="9186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1280160</xdr:rowOff>
    </xdr:from>
    <xdr:to>
      <xdr:col>60</xdr:col>
      <xdr:colOff>0</xdr:colOff>
      <xdr:row>1</xdr:row>
      <xdr:rowOff>30480</xdr:rowOff>
    </xdr:to>
    <xdr:sp macro="" textlink="">
      <xdr:nvSpPr>
        <xdr:cNvPr id="9188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1257300</xdr:rowOff>
    </xdr:from>
    <xdr:to>
      <xdr:col>58</xdr:col>
      <xdr:colOff>0</xdr:colOff>
      <xdr:row>1</xdr:row>
      <xdr:rowOff>7620</xdr:rowOff>
    </xdr:to>
    <xdr:sp macro="" textlink="">
      <xdr:nvSpPr>
        <xdr:cNvPr id="9190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1280160</xdr:rowOff>
    </xdr:from>
    <xdr:to>
      <xdr:col>60</xdr:col>
      <xdr:colOff>0</xdr:colOff>
      <xdr:row>1</xdr:row>
      <xdr:rowOff>30480</xdr:rowOff>
    </xdr:to>
    <xdr:sp macro="" textlink="">
      <xdr:nvSpPr>
        <xdr:cNvPr id="9192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1257300</xdr:rowOff>
    </xdr:from>
    <xdr:to>
      <xdr:col>58</xdr:col>
      <xdr:colOff>0</xdr:colOff>
      <xdr:row>1</xdr:row>
      <xdr:rowOff>7620</xdr:rowOff>
    </xdr:to>
    <xdr:sp macro="" textlink="">
      <xdr:nvSpPr>
        <xdr:cNvPr id="9194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1280160</xdr:rowOff>
    </xdr:from>
    <xdr:to>
      <xdr:col>60</xdr:col>
      <xdr:colOff>0</xdr:colOff>
      <xdr:row>1</xdr:row>
      <xdr:rowOff>30480</xdr:rowOff>
    </xdr:to>
    <xdr:sp macro="" textlink="">
      <xdr:nvSpPr>
        <xdr:cNvPr id="9196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1257300</xdr:rowOff>
    </xdr:from>
    <xdr:to>
      <xdr:col>58</xdr:col>
      <xdr:colOff>0</xdr:colOff>
      <xdr:row>1</xdr:row>
      <xdr:rowOff>7620</xdr:rowOff>
    </xdr:to>
    <xdr:sp macro="" textlink="">
      <xdr:nvSpPr>
        <xdr:cNvPr id="9198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1280160</xdr:rowOff>
    </xdr:from>
    <xdr:to>
      <xdr:col>60</xdr:col>
      <xdr:colOff>0</xdr:colOff>
      <xdr:row>1</xdr:row>
      <xdr:rowOff>30480</xdr:rowOff>
    </xdr:to>
    <xdr:sp macro="" textlink="">
      <xdr:nvSpPr>
        <xdr:cNvPr id="9200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1257300</xdr:rowOff>
    </xdr:from>
    <xdr:to>
      <xdr:col>58</xdr:col>
      <xdr:colOff>0</xdr:colOff>
      <xdr:row>1</xdr:row>
      <xdr:rowOff>7620</xdr:rowOff>
    </xdr:to>
    <xdr:sp macro="" textlink="">
      <xdr:nvSpPr>
        <xdr:cNvPr id="9202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1280160</xdr:rowOff>
    </xdr:from>
    <xdr:to>
      <xdr:col>60</xdr:col>
      <xdr:colOff>0</xdr:colOff>
      <xdr:row>1</xdr:row>
      <xdr:rowOff>30480</xdr:rowOff>
    </xdr:to>
    <xdr:sp macro="" textlink="">
      <xdr:nvSpPr>
        <xdr:cNvPr id="9204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1257300</xdr:rowOff>
    </xdr:from>
    <xdr:to>
      <xdr:col>58</xdr:col>
      <xdr:colOff>0</xdr:colOff>
      <xdr:row>1</xdr:row>
      <xdr:rowOff>7620</xdr:rowOff>
    </xdr:to>
    <xdr:sp macro="" textlink="">
      <xdr:nvSpPr>
        <xdr:cNvPr id="9206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1280160</xdr:rowOff>
    </xdr:from>
    <xdr:to>
      <xdr:col>60</xdr:col>
      <xdr:colOff>0</xdr:colOff>
      <xdr:row>1</xdr:row>
      <xdr:rowOff>30480</xdr:rowOff>
    </xdr:to>
    <xdr:sp macro="" textlink="">
      <xdr:nvSpPr>
        <xdr:cNvPr id="9208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1257300</xdr:rowOff>
    </xdr:from>
    <xdr:to>
      <xdr:col>58</xdr:col>
      <xdr:colOff>0</xdr:colOff>
      <xdr:row>1</xdr:row>
      <xdr:rowOff>7620</xdr:rowOff>
    </xdr:to>
    <xdr:sp macro="" textlink="">
      <xdr:nvSpPr>
        <xdr:cNvPr id="9210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1280160</xdr:rowOff>
    </xdr:from>
    <xdr:to>
      <xdr:col>60</xdr:col>
      <xdr:colOff>0</xdr:colOff>
      <xdr:row>1</xdr:row>
      <xdr:rowOff>30480</xdr:rowOff>
    </xdr:to>
    <xdr:sp macro="" textlink="">
      <xdr:nvSpPr>
        <xdr:cNvPr id="9212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1257300</xdr:rowOff>
    </xdr:from>
    <xdr:to>
      <xdr:col>58</xdr:col>
      <xdr:colOff>0</xdr:colOff>
      <xdr:row>1</xdr:row>
      <xdr:rowOff>7620</xdr:rowOff>
    </xdr:to>
    <xdr:sp macro="" textlink="">
      <xdr:nvSpPr>
        <xdr:cNvPr id="9226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1280160</xdr:rowOff>
    </xdr:from>
    <xdr:to>
      <xdr:col>60</xdr:col>
      <xdr:colOff>0</xdr:colOff>
      <xdr:row>1</xdr:row>
      <xdr:rowOff>30480</xdr:rowOff>
    </xdr:to>
    <xdr:sp macro="" textlink="">
      <xdr:nvSpPr>
        <xdr:cNvPr id="9244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1257300</xdr:rowOff>
    </xdr:from>
    <xdr:to>
      <xdr:col>58</xdr:col>
      <xdr:colOff>0</xdr:colOff>
      <xdr:row>1</xdr:row>
      <xdr:rowOff>7620</xdr:rowOff>
    </xdr:to>
    <xdr:sp macro="" textlink="">
      <xdr:nvSpPr>
        <xdr:cNvPr id="9252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1280160</xdr:rowOff>
    </xdr:from>
    <xdr:to>
      <xdr:col>60</xdr:col>
      <xdr:colOff>0</xdr:colOff>
      <xdr:row>1</xdr:row>
      <xdr:rowOff>30480</xdr:rowOff>
    </xdr:to>
    <xdr:sp macro="" textlink="">
      <xdr:nvSpPr>
        <xdr:cNvPr id="9254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1257300</xdr:rowOff>
    </xdr:from>
    <xdr:to>
      <xdr:col>58</xdr:col>
      <xdr:colOff>0</xdr:colOff>
      <xdr:row>1</xdr:row>
      <xdr:rowOff>7620</xdr:rowOff>
    </xdr:to>
    <xdr:sp macro="" textlink="">
      <xdr:nvSpPr>
        <xdr:cNvPr id="9262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1280160</xdr:rowOff>
    </xdr:from>
    <xdr:to>
      <xdr:col>60</xdr:col>
      <xdr:colOff>0</xdr:colOff>
      <xdr:row>1</xdr:row>
      <xdr:rowOff>30480</xdr:rowOff>
    </xdr:to>
    <xdr:sp macro="" textlink="">
      <xdr:nvSpPr>
        <xdr:cNvPr id="9326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32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33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33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33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33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33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34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34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34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34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34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35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35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35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35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35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36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36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36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36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72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72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73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73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73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73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73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73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73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73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73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73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74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74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74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74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47625</xdr:colOff>
      <xdr:row>0</xdr:row>
      <xdr:rowOff>1543050</xdr:rowOff>
    </xdr:from>
    <xdr:to>
      <xdr:col>62</xdr:col>
      <xdr:colOff>0</xdr:colOff>
      <xdr:row>0</xdr:row>
      <xdr:rowOff>1685925</xdr:rowOff>
    </xdr:to>
    <xdr:sp macro="" textlink="">
      <xdr:nvSpPr>
        <xdr:cNvPr id="9744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74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74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74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74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74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75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75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75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75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75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75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75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75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75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75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76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76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76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76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76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76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76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76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76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76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77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77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77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77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77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77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77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77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77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77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78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78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78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78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78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78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78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78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78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78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79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79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79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47625</xdr:colOff>
      <xdr:row>0</xdr:row>
      <xdr:rowOff>1543050</xdr:rowOff>
    </xdr:from>
    <xdr:to>
      <xdr:col>62</xdr:col>
      <xdr:colOff>0</xdr:colOff>
      <xdr:row>0</xdr:row>
      <xdr:rowOff>1685925</xdr:rowOff>
    </xdr:to>
    <xdr:sp macro="" textlink="">
      <xdr:nvSpPr>
        <xdr:cNvPr id="9793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79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79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79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79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79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79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80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80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80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80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80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80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80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80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80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80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81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81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81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81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81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81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81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81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81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81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82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82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82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82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82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82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82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82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82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82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83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83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83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83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83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83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83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83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83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83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984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984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984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984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984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984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984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984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984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9849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985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9851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985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985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985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985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985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985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985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9859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986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9861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986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986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986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986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986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986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986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9869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987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9871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987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987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987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987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987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987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987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9879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988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9881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988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988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988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988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988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988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1</xdr:row>
      <xdr:rowOff>1543050</xdr:rowOff>
    </xdr:from>
    <xdr:to>
      <xdr:col>58</xdr:col>
      <xdr:colOff>0</xdr:colOff>
      <xdr:row>2</xdr:row>
      <xdr:rowOff>9525</xdr:rowOff>
    </xdr:to>
    <xdr:sp macro="" textlink="">
      <xdr:nvSpPr>
        <xdr:cNvPr id="988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1</xdr:row>
      <xdr:rowOff>1562100</xdr:rowOff>
    </xdr:from>
    <xdr:to>
      <xdr:col>60</xdr:col>
      <xdr:colOff>0</xdr:colOff>
      <xdr:row>2</xdr:row>
      <xdr:rowOff>28575</xdr:rowOff>
    </xdr:to>
    <xdr:sp macro="" textlink="">
      <xdr:nvSpPr>
        <xdr:cNvPr id="9889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989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989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989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989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989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989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9896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9897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9898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989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990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990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990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990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990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990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9906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9907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9908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990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991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991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991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991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991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991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9916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9917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9918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991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992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992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992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992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992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992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9926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9927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9928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992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993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993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993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993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993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993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</xdr:row>
      <xdr:rowOff>1543050</xdr:rowOff>
    </xdr:from>
    <xdr:to>
      <xdr:col>58</xdr:col>
      <xdr:colOff>0</xdr:colOff>
      <xdr:row>3</xdr:row>
      <xdr:rowOff>9525</xdr:rowOff>
    </xdr:to>
    <xdr:sp macro="" textlink="">
      <xdr:nvSpPr>
        <xdr:cNvPr id="9936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2</xdr:row>
      <xdr:rowOff>1562100</xdr:rowOff>
    </xdr:from>
    <xdr:to>
      <xdr:col>60</xdr:col>
      <xdr:colOff>0</xdr:colOff>
      <xdr:row>3</xdr:row>
      <xdr:rowOff>28575</xdr:rowOff>
    </xdr:to>
    <xdr:sp macro="" textlink="">
      <xdr:nvSpPr>
        <xdr:cNvPr id="9937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9938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993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9940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994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9942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994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9944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9945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9946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994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9948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994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9950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995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9952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995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9954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9955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9956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995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9958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995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9960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996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9962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996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9964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9965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9966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996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9968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996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9970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997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9972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997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9974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9975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9976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997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9978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997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9980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998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9982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998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1543050</xdr:rowOff>
    </xdr:from>
    <xdr:to>
      <xdr:col>58</xdr:col>
      <xdr:colOff>0</xdr:colOff>
      <xdr:row>4</xdr:row>
      <xdr:rowOff>9525</xdr:rowOff>
    </xdr:to>
    <xdr:sp macro="" textlink="">
      <xdr:nvSpPr>
        <xdr:cNvPr id="9984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3</xdr:row>
      <xdr:rowOff>1562100</xdr:rowOff>
    </xdr:from>
    <xdr:to>
      <xdr:col>60</xdr:col>
      <xdr:colOff>0</xdr:colOff>
      <xdr:row>4</xdr:row>
      <xdr:rowOff>28575</xdr:rowOff>
    </xdr:to>
    <xdr:sp macro="" textlink="">
      <xdr:nvSpPr>
        <xdr:cNvPr id="9985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9986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9987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9988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9989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9990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999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9992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9993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9994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9995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9996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9997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9998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9999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10000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1000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10002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10003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10004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10005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10006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10007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10008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10009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10010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1001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10012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10013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10014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10015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10016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10017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10018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10019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10020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1002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10022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10023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10024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10025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10026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10027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10028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10029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10030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1003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</xdr:row>
      <xdr:rowOff>1543050</xdr:rowOff>
    </xdr:from>
    <xdr:to>
      <xdr:col>58</xdr:col>
      <xdr:colOff>0</xdr:colOff>
      <xdr:row>5</xdr:row>
      <xdr:rowOff>9525</xdr:rowOff>
    </xdr:to>
    <xdr:sp macro="" textlink="">
      <xdr:nvSpPr>
        <xdr:cNvPr id="10032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4</xdr:row>
      <xdr:rowOff>1562100</xdr:rowOff>
    </xdr:from>
    <xdr:to>
      <xdr:col>60</xdr:col>
      <xdr:colOff>0</xdr:colOff>
      <xdr:row>5</xdr:row>
      <xdr:rowOff>28575</xdr:rowOff>
    </xdr:to>
    <xdr:sp macro="" textlink="">
      <xdr:nvSpPr>
        <xdr:cNvPr id="10033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10034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10035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10036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10037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10038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10039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10040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10041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10042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10043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10044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10045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10046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10047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10048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10049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10050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10051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10052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10053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10054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10055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10056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10057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10058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10059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10060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10061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10062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10063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10064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10065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10066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10067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10068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10069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10070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10071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10072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10073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10074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10075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10076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10077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10078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10079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</xdr:row>
      <xdr:rowOff>1543050</xdr:rowOff>
    </xdr:from>
    <xdr:to>
      <xdr:col>58</xdr:col>
      <xdr:colOff>0</xdr:colOff>
      <xdr:row>6</xdr:row>
      <xdr:rowOff>9525</xdr:rowOff>
    </xdr:to>
    <xdr:sp macro="" textlink="">
      <xdr:nvSpPr>
        <xdr:cNvPr id="10080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5</xdr:row>
      <xdr:rowOff>1562100</xdr:rowOff>
    </xdr:from>
    <xdr:to>
      <xdr:col>60</xdr:col>
      <xdr:colOff>0</xdr:colOff>
      <xdr:row>6</xdr:row>
      <xdr:rowOff>28575</xdr:rowOff>
    </xdr:to>
    <xdr:sp macro="" textlink="">
      <xdr:nvSpPr>
        <xdr:cNvPr id="10081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10082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10083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10084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10085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10086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10087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10088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10091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10459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10471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10472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10473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10474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10475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10476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10477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10478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10479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10480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10481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10482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10543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10545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10547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10549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10551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10553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10555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10557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10559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10561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10563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10565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10567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10568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10569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10570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10571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10572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10573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10574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10575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10576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10577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10578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10579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6</xdr:row>
      <xdr:rowOff>1543050</xdr:rowOff>
    </xdr:from>
    <xdr:to>
      <xdr:col>58</xdr:col>
      <xdr:colOff>0</xdr:colOff>
      <xdr:row>7</xdr:row>
      <xdr:rowOff>9525</xdr:rowOff>
    </xdr:to>
    <xdr:sp macro="" textlink="">
      <xdr:nvSpPr>
        <xdr:cNvPr id="10580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6</xdr:row>
      <xdr:rowOff>1562100</xdr:rowOff>
    </xdr:from>
    <xdr:to>
      <xdr:col>60</xdr:col>
      <xdr:colOff>0</xdr:colOff>
      <xdr:row>7</xdr:row>
      <xdr:rowOff>28575</xdr:rowOff>
    </xdr:to>
    <xdr:sp macro="" textlink="">
      <xdr:nvSpPr>
        <xdr:cNvPr id="10581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058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058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058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058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058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058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058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058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059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059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059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059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059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059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060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060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060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060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060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061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061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066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066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066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066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066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066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066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067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067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067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067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067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067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067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067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067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067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068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068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068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068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068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068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068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071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073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074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47625</xdr:colOff>
      <xdr:row>0</xdr:row>
      <xdr:rowOff>1543050</xdr:rowOff>
    </xdr:from>
    <xdr:to>
      <xdr:col>62</xdr:col>
      <xdr:colOff>0</xdr:colOff>
      <xdr:row>0</xdr:row>
      <xdr:rowOff>1685925</xdr:rowOff>
    </xdr:to>
    <xdr:sp macro="" textlink="">
      <xdr:nvSpPr>
        <xdr:cNvPr id="10742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744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1478280</xdr:rowOff>
    </xdr:from>
    <xdr:to>
      <xdr:col>60</xdr:col>
      <xdr:colOff>0</xdr:colOff>
      <xdr:row>1</xdr:row>
      <xdr:rowOff>30480</xdr:rowOff>
    </xdr:to>
    <xdr:sp macro="" textlink="">
      <xdr:nvSpPr>
        <xdr:cNvPr id="10746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748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1478280</xdr:rowOff>
    </xdr:from>
    <xdr:to>
      <xdr:col>60</xdr:col>
      <xdr:colOff>0</xdr:colOff>
      <xdr:row>1</xdr:row>
      <xdr:rowOff>30480</xdr:rowOff>
    </xdr:to>
    <xdr:sp macro="" textlink="">
      <xdr:nvSpPr>
        <xdr:cNvPr id="10750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752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1478280</xdr:rowOff>
    </xdr:from>
    <xdr:to>
      <xdr:col>60</xdr:col>
      <xdr:colOff>0</xdr:colOff>
      <xdr:row>1</xdr:row>
      <xdr:rowOff>30480</xdr:rowOff>
    </xdr:to>
    <xdr:sp macro="" textlink="">
      <xdr:nvSpPr>
        <xdr:cNvPr id="10754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756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1478280</xdr:rowOff>
    </xdr:from>
    <xdr:to>
      <xdr:col>60</xdr:col>
      <xdr:colOff>0</xdr:colOff>
      <xdr:row>1</xdr:row>
      <xdr:rowOff>30480</xdr:rowOff>
    </xdr:to>
    <xdr:sp macro="" textlink="">
      <xdr:nvSpPr>
        <xdr:cNvPr id="10758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760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1478280</xdr:rowOff>
    </xdr:from>
    <xdr:to>
      <xdr:col>60</xdr:col>
      <xdr:colOff>0</xdr:colOff>
      <xdr:row>1</xdr:row>
      <xdr:rowOff>30480</xdr:rowOff>
    </xdr:to>
    <xdr:sp macro="" textlink="">
      <xdr:nvSpPr>
        <xdr:cNvPr id="10762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764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1478280</xdr:rowOff>
    </xdr:from>
    <xdr:to>
      <xdr:col>60</xdr:col>
      <xdr:colOff>0</xdr:colOff>
      <xdr:row>1</xdr:row>
      <xdr:rowOff>30480</xdr:rowOff>
    </xdr:to>
    <xdr:sp macro="" textlink="">
      <xdr:nvSpPr>
        <xdr:cNvPr id="10765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766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1478280</xdr:rowOff>
    </xdr:from>
    <xdr:to>
      <xdr:col>60</xdr:col>
      <xdr:colOff>0</xdr:colOff>
      <xdr:row>1</xdr:row>
      <xdr:rowOff>30480</xdr:rowOff>
    </xdr:to>
    <xdr:sp macro="" textlink="">
      <xdr:nvSpPr>
        <xdr:cNvPr id="10767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768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1478280</xdr:rowOff>
    </xdr:from>
    <xdr:to>
      <xdr:col>60</xdr:col>
      <xdr:colOff>0</xdr:colOff>
      <xdr:row>1</xdr:row>
      <xdr:rowOff>30480</xdr:rowOff>
    </xdr:to>
    <xdr:sp macro="" textlink="">
      <xdr:nvSpPr>
        <xdr:cNvPr id="10769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770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1478280</xdr:rowOff>
    </xdr:from>
    <xdr:to>
      <xdr:col>60</xdr:col>
      <xdr:colOff>0</xdr:colOff>
      <xdr:row>1</xdr:row>
      <xdr:rowOff>30480</xdr:rowOff>
    </xdr:to>
    <xdr:sp macro="" textlink="">
      <xdr:nvSpPr>
        <xdr:cNvPr id="10771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772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1478280</xdr:rowOff>
    </xdr:from>
    <xdr:to>
      <xdr:col>60</xdr:col>
      <xdr:colOff>0</xdr:colOff>
      <xdr:row>1</xdr:row>
      <xdr:rowOff>30480</xdr:rowOff>
    </xdr:to>
    <xdr:sp macro="" textlink="">
      <xdr:nvSpPr>
        <xdr:cNvPr id="10773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774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1478280</xdr:rowOff>
    </xdr:from>
    <xdr:to>
      <xdr:col>60</xdr:col>
      <xdr:colOff>0</xdr:colOff>
      <xdr:row>1</xdr:row>
      <xdr:rowOff>30480</xdr:rowOff>
    </xdr:to>
    <xdr:sp macro="" textlink="">
      <xdr:nvSpPr>
        <xdr:cNvPr id="10775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776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1478280</xdr:rowOff>
    </xdr:from>
    <xdr:to>
      <xdr:col>60</xdr:col>
      <xdr:colOff>0</xdr:colOff>
      <xdr:row>1</xdr:row>
      <xdr:rowOff>30480</xdr:rowOff>
    </xdr:to>
    <xdr:sp macro="" textlink="">
      <xdr:nvSpPr>
        <xdr:cNvPr id="10777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47625</xdr:colOff>
      <xdr:row>0</xdr:row>
      <xdr:rowOff>1543050</xdr:rowOff>
    </xdr:from>
    <xdr:to>
      <xdr:col>62</xdr:col>
      <xdr:colOff>0</xdr:colOff>
      <xdr:row>0</xdr:row>
      <xdr:rowOff>1685925</xdr:rowOff>
    </xdr:to>
    <xdr:sp macro="" textlink="">
      <xdr:nvSpPr>
        <xdr:cNvPr id="10778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779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1478280</xdr:rowOff>
    </xdr:from>
    <xdr:to>
      <xdr:col>60</xdr:col>
      <xdr:colOff>0</xdr:colOff>
      <xdr:row>1</xdr:row>
      <xdr:rowOff>30480</xdr:rowOff>
    </xdr:to>
    <xdr:sp macro="" textlink="">
      <xdr:nvSpPr>
        <xdr:cNvPr id="10780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781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1478280</xdr:rowOff>
    </xdr:from>
    <xdr:to>
      <xdr:col>60</xdr:col>
      <xdr:colOff>0</xdr:colOff>
      <xdr:row>1</xdr:row>
      <xdr:rowOff>30480</xdr:rowOff>
    </xdr:to>
    <xdr:sp macro="" textlink="">
      <xdr:nvSpPr>
        <xdr:cNvPr id="10782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783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1478280</xdr:rowOff>
    </xdr:from>
    <xdr:to>
      <xdr:col>60</xdr:col>
      <xdr:colOff>0</xdr:colOff>
      <xdr:row>1</xdr:row>
      <xdr:rowOff>30480</xdr:rowOff>
    </xdr:to>
    <xdr:sp macro="" textlink="">
      <xdr:nvSpPr>
        <xdr:cNvPr id="10784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785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1478280</xdr:rowOff>
    </xdr:from>
    <xdr:to>
      <xdr:col>60</xdr:col>
      <xdr:colOff>0</xdr:colOff>
      <xdr:row>1</xdr:row>
      <xdr:rowOff>30480</xdr:rowOff>
    </xdr:to>
    <xdr:sp macro="" textlink="">
      <xdr:nvSpPr>
        <xdr:cNvPr id="10786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787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1478280</xdr:rowOff>
    </xdr:from>
    <xdr:to>
      <xdr:col>60</xdr:col>
      <xdr:colOff>0</xdr:colOff>
      <xdr:row>1</xdr:row>
      <xdr:rowOff>30480</xdr:rowOff>
    </xdr:to>
    <xdr:sp macro="" textlink="">
      <xdr:nvSpPr>
        <xdr:cNvPr id="10788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789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1478280</xdr:rowOff>
    </xdr:from>
    <xdr:to>
      <xdr:col>60</xdr:col>
      <xdr:colOff>0</xdr:colOff>
      <xdr:row>1</xdr:row>
      <xdr:rowOff>30480</xdr:rowOff>
    </xdr:to>
    <xdr:sp macro="" textlink="">
      <xdr:nvSpPr>
        <xdr:cNvPr id="10792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817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1478280</xdr:rowOff>
    </xdr:from>
    <xdr:to>
      <xdr:col>60</xdr:col>
      <xdr:colOff>0</xdr:colOff>
      <xdr:row>1</xdr:row>
      <xdr:rowOff>30480</xdr:rowOff>
    </xdr:to>
    <xdr:sp macro="" textlink="">
      <xdr:nvSpPr>
        <xdr:cNvPr id="10819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821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1478280</xdr:rowOff>
    </xdr:from>
    <xdr:to>
      <xdr:col>60</xdr:col>
      <xdr:colOff>0</xdr:colOff>
      <xdr:row>1</xdr:row>
      <xdr:rowOff>30480</xdr:rowOff>
    </xdr:to>
    <xdr:sp macro="" textlink="">
      <xdr:nvSpPr>
        <xdr:cNvPr id="10823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825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1478280</xdr:rowOff>
    </xdr:from>
    <xdr:to>
      <xdr:col>60</xdr:col>
      <xdr:colOff>0</xdr:colOff>
      <xdr:row>1</xdr:row>
      <xdr:rowOff>30480</xdr:rowOff>
    </xdr:to>
    <xdr:sp macro="" textlink="">
      <xdr:nvSpPr>
        <xdr:cNvPr id="10827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829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1478280</xdr:rowOff>
    </xdr:from>
    <xdr:to>
      <xdr:col>60</xdr:col>
      <xdr:colOff>0</xdr:colOff>
      <xdr:row>1</xdr:row>
      <xdr:rowOff>30480</xdr:rowOff>
    </xdr:to>
    <xdr:sp macro="" textlink="">
      <xdr:nvSpPr>
        <xdr:cNvPr id="10831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833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1478280</xdr:rowOff>
    </xdr:from>
    <xdr:to>
      <xdr:col>60</xdr:col>
      <xdr:colOff>0</xdr:colOff>
      <xdr:row>1</xdr:row>
      <xdr:rowOff>30480</xdr:rowOff>
    </xdr:to>
    <xdr:sp macro="" textlink="">
      <xdr:nvSpPr>
        <xdr:cNvPr id="10835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837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1478280</xdr:rowOff>
    </xdr:from>
    <xdr:to>
      <xdr:col>60</xdr:col>
      <xdr:colOff>0</xdr:colOff>
      <xdr:row>1</xdr:row>
      <xdr:rowOff>30480</xdr:rowOff>
    </xdr:to>
    <xdr:sp macro="" textlink="">
      <xdr:nvSpPr>
        <xdr:cNvPr id="10839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47625</xdr:colOff>
      <xdr:row>0</xdr:row>
      <xdr:rowOff>1543050</xdr:rowOff>
    </xdr:from>
    <xdr:to>
      <xdr:col>62</xdr:col>
      <xdr:colOff>0</xdr:colOff>
      <xdr:row>0</xdr:row>
      <xdr:rowOff>1685925</xdr:rowOff>
    </xdr:to>
    <xdr:sp macro="" textlink="">
      <xdr:nvSpPr>
        <xdr:cNvPr id="10841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842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1485900</xdr:rowOff>
    </xdr:from>
    <xdr:to>
      <xdr:col>60</xdr:col>
      <xdr:colOff>0</xdr:colOff>
      <xdr:row>1</xdr:row>
      <xdr:rowOff>30480</xdr:rowOff>
    </xdr:to>
    <xdr:sp macro="" textlink="">
      <xdr:nvSpPr>
        <xdr:cNvPr id="10843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844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1485900</xdr:rowOff>
    </xdr:from>
    <xdr:to>
      <xdr:col>60</xdr:col>
      <xdr:colOff>0</xdr:colOff>
      <xdr:row>1</xdr:row>
      <xdr:rowOff>30480</xdr:rowOff>
    </xdr:to>
    <xdr:sp macro="" textlink="">
      <xdr:nvSpPr>
        <xdr:cNvPr id="10845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846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1485900</xdr:rowOff>
    </xdr:from>
    <xdr:to>
      <xdr:col>60</xdr:col>
      <xdr:colOff>0</xdr:colOff>
      <xdr:row>1</xdr:row>
      <xdr:rowOff>30480</xdr:rowOff>
    </xdr:to>
    <xdr:sp macro="" textlink="">
      <xdr:nvSpPr>
        <xdr:cNvPr id="10847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848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1485900</xdr:rowOff>
    </xdr:from>
    <xdr:to>
      <xdr:col>60</xdr:col>
      <xdr:colOff>0</xdr:colOff>
      <xdr:row>1</xdr:row>
      <xdr:rowOff>30480</xdr:rowOff>
    </xdr:to>
    <xdr:sp macro="" textlink="">
      <xdr:nvSpPr>
        <xdr:cNvPr id="10849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850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1485900</xdr:rowOff>
    </xdr:from>
    <xdr:to>
      <xdr:col>60</xdr:col>
      <xdr:colOff>0</xdr:colOff>
      <xdr:row>1</xdr:row>
      <xdr:rowOff>30480</xdr:rowOff>
    </xdr:to>
    <xdr:sp macro="" textlink="">
      <xdr:nvSpPr>
        <xdr:cNvPr id="10851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852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1485900</xdr:rowOff>
    </xdr:from>
    <xdr:to>
      <xdr:col>60</xdr:col>
      <xdr:colOff>0</xdr:colOff>
      <xdr:row>1</xdr:row>
      <xdr:rowOff>30480</xdr:rowOff>
    </xdr:to>
    <xdr:sp macro="" textlink="">
      <xdr:nvSpPr>
        <xdr:cNvPr id="10853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854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1485900</xdr:rowOff>
    </xdr:from>
    <xdr:to>
      <xdr:col>60</xdr:col>
      <xdr:colOff>0</xdr:colOff>
      <xdr:row>1</xdr:row>
      <xdr:rowOff>30480</xdr:rowOff>
    </xdr:to>
    <xdr:sp macro="" textlink="">
      <xdr:nvSpPr>
        <xdr:cNvPr id="10855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856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1485900</xdr:rowOff>
    </xdr:from>
    <xdr:to>
      <xdr:col>60</xdr:col>
      <xdr:colOff>0</xdr:colOff>
      <xdr:row>1</xdr:row>
      <xdr:rowOff>30480</xdr:rowOff>
    </xdr:to>
    <xdr:sp macro="" textlink="">
      <xdr:nvSpPr>
        <xdr:cNvPr id="10857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858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1485900</xdr:rowOff>
    </xdr:from>
    <xdr:to>
      <xdr:col>60</xdr:col>
      <xdr:colOff>0</xdr:colOff>
      <xdr:row>1</xdr:row>
      <xdr:rowOff>30480</xdr:rowOff>
    </xdr:to>
    <xdr:sp macro="" textlink="">
      <xdr:nvSpPr>
        <xdr:cNvPr id="10859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860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1485900</xdr:rowOff>
    </xdr:from>
    <xdr:to>
      <xdr:col>60</xdr:col>
      <xdr:colOff>0</xdr:colOff>
      <xdr:row>1</xdr:row>
      <xdr:rowOff>30480</xdr:rowOff>
    </xdr:to>
    <xdr:sp macro="" textlink="">
      <xdr:nvSpPr>
        <xdr:cNvPr id="10861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862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1485900</xdr:rowOff>
    </xdr:from>
    <xdr:to>
      <xdr:col>60</xdr:col>
      <xdr:colOff>0</xdr:colOff>
      <xdr:row>1</xdr:row>
      <xdr:rowOff>30480</xdr:rowOff>
    </xdr:to>
    <xdr:sp macro="" textlink="">
      <xdr:nvSpPr>
        <xdr:cNvPr id="10863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864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1485900</xdr:rowOff>
    </xdr:from>
    <xdr:to>
      <xdr:col>60</xdr:col>
      <xdr:colOff>0</xdr:colOff>
      <xdr:row>1</xdr:row>
      <xdr:rowOff>30480</xdr:rowOff>
    </xdr:to>
    <xdr:sp macro="" textlink="">
      <xdr:nvSpPr>
        <xdr:cNvPr id="10865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47625</xdr:colOff>
      <xdr:row>0</xdr:row>
      <xdr:rowOff>1543050</xdr:rowOff>
    </xdr:from>
    <xdr:to>
      <xdr:col>62</xdr:col>
      <xdr:colOff>0</xdr:colOff>
      <xdr:row>0</xdr:row>
      <xdr:rowOff>1685925</xdr:rowOff>
    </xdr:to>
    <xdr:sp macro="" textlink="">
      <xdr:nvSpPr>
        <xdr:cNvPr id="10866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869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1485900</xdr:rowOff>
    </xdr:from>
    <xdr:to>
      <xdr:col>60</xdr:col>
      <xdr:colOff>0</xdr:colOff>
      <xdr:row>1</xdr:row>
      <xdr:rowOff>30480</xdr:rowOff>
    </xdr:to>
    <xdr:sp macro="" textlink="">
      <xdr:nvSpPr>
        <xdr:cNvPr id="10902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903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1485900</xdr:rowOff>
    </xdr:from>
    <xdr:to>
      <xdr:col>60</xdr:col>
      <xdr:colOff>0</xdr:colOff>
      <xdr:row>1</xdr:row>
      <xdr:rowOff>30480</xdr:rowOff>
    </xdr:to>
    <xdr:sp macro="" textlink="">
      <xdr:nvSpPr>
        <xdr:cNvPr id="10905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907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1485900</xdr:rowOff>
    </xdr:from>
    <xdr:to>
      <xdr:col>60</xdr:col>
      <xdr:colOff>0</xdr:colOff>
      <xdr:row>1</xdr:row>
      <xdr:rowOff>30480</xdr:rowOff>
    </xdr:to>
    <xdr:sp macro="" textlink="">
      <xdr:nvSpPr>
        <xdr:cNvPr id="10909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911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1485900</xdr:rowOff>
    </xdr:from>
    <xdr:to>
      <xdr:col>60</xdr:col>
      <xdr:colOff>0</xdr:colOff>
      <xdr:row>1</xdr:row>
      <xdr:rowOff>30480</xdr:rowOff>
    </xdr:to>
    <xdr:sp macro="" textlink="">
      <xdr:nvSpPr>
        <xdr:cNvPr id="10913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915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1485900</xdr:rowOff>
    </xdr:from>
    <xdr:to>
      <xdr:col>60</xdr:col>
      <xdr:colOff>0</xdr:colOff>
      <xdr:row>1</xdr:row>
      <xdr:rowOff>30480</xdr:rowOff>
    </xdr:to>
    <xdr:sp macro="" textlink="">
      <xdr:nvSpPr>
        <xdr:cNvPr id="10917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919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1485900</xdr:rowOff>
    </xdr:from>
    <xdr:to>
      <xdr:col>60</xdr:col>
      <xdr:colOff>0</xdr:colOff>
      <xdr:row>1</xdr:row>
      <xdr:rowOff>30480</xdr:rowOff>
    </xdr:to>
    <xdr:sp macro="" textlink="">
      <xdr:nvSpPr>
        <xdr:cNvPr id="10921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923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1485900</xdr:rowOff>
    </xdr:from>
    <xdr:to>
      <xdr:col>60</xdr:col>
      <xdr:colOff>0</xdr:colOff>
      <xdr:row>1</xdr:row>
      <xdr:rowOff>30480</xdr:rowOff>
    </xdr:to>
    <xdr:sp macro="" textlink="">
      <xdr:nvSpPr>
        <xdr:cNvPr id="10925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927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1485900</xdr:rowOff>
    </xdr:from>
    <xdr:to>
      <xdr:col>60</xdr:col>
      <xdr:colOff>0</xdr:colOff>
      <xdr:row>1</xdr:row>
      <xdr:rowOff>30480</xdr:rowOff>
    </xdr:to>
    <xdr:sp macro="" textlink="">
      <xdr:nvSpPr>
        <xdr:cNvPr id="10928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929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1485900</xdr:rowOff>
    </xdr:from>
    <xdr:to>
      <xdr:col>60</xdr:col>
      <xdr:colOff>0</xdr:colOff>
      <xdr:row>1</xdr:row>
      <xdr:rowOff>30480</xdr:rowOff>
    </xdr:to>
    <xdr:sp macro="" textlink="">
      <xdr:nvSpPr>
        <xdr:cNvPr id="10930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931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1485900</xdr:rowOff>
    </xdr:from>
    <xdr:to>
      <xdr:col>60</xdr:col>
      <xdr:colOff>0</xdr:colOff>
      <xdr:row>1</xdr:row>
      <xdr:rowOff>30480</xdr:rowOff>
    </xdr:to>
    <xdr:sp macro="" textlink="">
      <xdr:nvSpPr>
        <xdr:cNvPr id="10932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933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1485900</xdr:rowOff>
    </xdr:from>
    <xdr:to>
      <xdr:col>60</xdr:col>
      <xdr:colOff>0</xdr:colOff>
      <xdr:row>1</xdr:row>
      <xdr:rowOff>30480</xdr:rowOff>
    </xdr:to>
    <xdr:sp macro="" textlink="">
      <xdr:nvSpPr>
        <xdr:cNvPr id="10934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935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1485900</xdr:rowOff>
    </xdr:from>
    <xdr:to>
      <xdr:col>60</xdr:col>
      <xdr:colOff>0</xdr:colOff>
      <xdr:row>1</xdr:row>
      <xdr:rowOff>30480</xdr:rowOff>
    </xdr:to>
    <xdr:sp macro="" textlink="">
      <xdr:nvSpPr>
        <xdr:cNvPr id="10936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9525</xdr:colOff>
      <xdr:row>0</xdr:row>
      <xdr:rowOff>1552575</xdr:rowOff>
    </xdr:from>
    <xdr:to>
      <xdr:col>54</xdr:col>
      <xdr:colOff>38100</xdr:colOff>
      <xdr:row>0</xdr:row>
      <xdr:rowOff>1695450</xdr:rowOff>
    </xdr:to>
    <xdr:sp macro="" textlink="">
      <xdr:nvSpPr>
        <xdr:cNvPr id="10937" name="Text Box 19"/>
        <xdr:cNvSpPr txBox="1">
          <a:spLocks noChangeArrowheads="1"/>
        </xdr:cNvSpPr>
      </xdr:nvSpPr>
      <xdr:spPr bwMode="auto">
        <a:xfrm>
          <a:off x="22860000" y="116395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54</xdr:col>
      <xdr:colOff>28575</xdr:colOff>
      <xdr:row>0</xdr:row>
      <xdr:rowOff>1118235</xdr:rowOff>
    </xdr:from>
    <xdr:to>
      <xdr:col>54</xdr:col>
      <xdr:colOff>320146</xdr:colOff>
      <xdr:row>0</xdr:row>
      <xdr:rowOff>1116330</xdr:rowOff>
    </xdr:to>
    <xdr:sp macro="" textlink="">
      <xdr:nvSpPr>
        <xdr:cNvPr id="10938" name="Text Box 20"/>
        <xdr:cNvSpPr txBox="1">
          <a:spLocks noChangeArrowheads="1"/>
        </xdr:cNvSpPr>
      </xdr:nvSpPr>
      <xdr:spPr bwMode="auto">
        <a:xfrm>
          <a:off x="23241000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55</xdr:col>
      <xdr:colOff>9525</xdr:colOff>
      <xdr:row>0</xdr:row>
      <xdr:rowOff>1552575</xdr:rowOff>
    </xdr:from>
    <xdr:to>
      <xdr:col>56</xdr:col>
      <xdr:colOff>19050</xdr:colOff>
      <xdr:row>0</xdr:row>
      <xdr:rowOff>1695450</xdr:rowOff>
    </xdr:to>
    <xdr:sp macro="" textlink="">
      <xdr:nvSpPr>
        <xdr:cNvPr id="10939" name="Text Box 21"/>
        <xdr:cNvSpPr txBox="1">
          <a:spLocks noChangeArrowheads="1"/>
        </xdr:cNvSpPr>
      </xdr:nvSpPr>
      <xdr:spPr bwMode="auto">
        <a:xfrm>
          <a:off x="23583900" y="116395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56</xdr:col>
      <xdr:colOff>28575</xdr:colOff>
      <xdr:row>0</xdr:row>
      <xdr:rowOff>1118235</xdr:rowOff>
    </xdr:from>
    <xdr:to>
      <xdr:col>56</xdr:col>
      <xdr:colOff>320146</xdr:colOff>
      <xdr:row>0</xdr:row>
      <xdr:rowOff>1116330</xdr:rowOff>
    </xdr:to>
    <xdr:sp macro="" textlink="">
      <xdr:nvSpPr>
        <xdr:cNvPr id="10940" name="Text Box 22"/>
        <xdr:cNvSpPr txBox="1">
          <a:spLocks noChangeArrowheads="1"/>
        </xdr:cNvSpPr>
      </xdr:nvSpPr>
      <xdr:spPr bwMode="auto">
        <a:xfrm>
          <a:off x="23964900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57</xdr:col>
      <xdr:colOff>9525</xdr:colOff>
      <xdr:row>0</xdr:row>
      <xdr:rowOff>1552575</xdr:rowOff>
    </xdr:from>
    <xdr:to>
      <xdr:col>58</xdr:col>
      <xdr:colOff>19050</xdr:colOff>
      <xdr:row>0</xdr:row>
      <xdr:rowOff>1695450</xdr:rowOff>
    </xdr:to>
    <xdr:sp macro="" textlink="">
      <xdr:nvSpPr>
        <xdr:cNvPr id="10941" name="Text Box 23"/>
        <xdr:cNvSpPr txBox="1">
          <a:spLocks noChangeArrowheads="1"/>
        </xdr:cNvSpPr>
      </xdr:nvSpPr>
      <xdr:spPr bwMode="auto">
        <a:xfrm>
          <a:off x="24307800" y="116395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58</xdr:col>
      <xdr:colOff>28575</xdr:colOff>
      <xdr:row>0</xdr:row>
      <xdr:rowOff>1118235</xdr:rowOff>
    </xdr:from>
    <xdr:to>
      <xdr:col>58</xdr:col>
      <xdr:colOff>320146</xdr:colOff>
      <xdr:row>0</xdr:row>
      <xdr:rowOff>1116330</xdr:rowOff>
    </xdr:to>
    <xdr:sp macro="" textlink="">
      <xdr:nvSpPr>
        <xdr:cNvPr id="10942" name="Text Box 24"/>
        <xdr:cNvSpPr txBox="1">
          <a:spLocks noChangeArrowheads="1"/>
        </xdr:cNvSpPr>
      </xdr:nvSpPr>
      <xdr:spPr bwMode="auto">
        <a:xfrm>
          <a:off x="24688800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59</xdr:col>
      <xdr:colOff>9525</xdr:colOff>
      <xdr:row>0</xdr:row>
      <xdr:rowOff>1118235</xdr:rowOff>
    </xdr:from>
    <xdr:to>
      <xdr:col>59</xdr:col>
      <xdr:colOff>340906</xdr:colOff>
      <xdr:row>0</xdr:row>
      <xdr:rowOff>1116330</xdr:rowOff>
    </xdr:to>
    <xdr:sp macro="" textlink="">
      <xdr:nvSpPr>
        <xdr:cNvPr id="10943" name="Text Box 29"/>
        <xdr:cNvSpPr txBox="1">
          <a:spLocks noChangeArrowheads="1"/>
        </xdr:cNvSpPr>
      </xdr:nvSpPr>
      <xdr:spPr bwMode="auto">
        <a:xfrm>
          <a:off x="25031700" y="1118235"/>
          <a:ext cx="33138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60</xdr:col>
      <xdr:colOff>66675</xdr:colOff>
      <xdr:row>0</xdr:row>
      <xdr:rowOff>1118235</xdr:rowOff>
    </xdr:from>
    <xdr:to>
      <xdr:col>60</xdr:col>
      <xdr:colOff>358246</xdr:colOff>
      <xdr:row>0</xdr:row>
      <xdr:rowOff>1116330</xdr:rowOff>
    </xdr:to>
    <xdr:sp macro="" textlink="">
      <xdr:nvSpPr>
        <xdr:cNvPr id="10944" name="Text Box 30"/>
        <xdr:cNvSpPr txBox="1">
          <a:spLocks noChangeArrowheads="1"/>
        </xdr:cNvSpPr>
      </xdr:nvSpPr>
      <xdr:spPr bwMode="auto">
        <a:xfrm>
          <a:off x="25450800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61</xdr:col>
      <xdr:colOff>47625</xdr:colOff>
      <xdr:row>0</xdr:row>
      <xdr:rowOff>1543050</xdr:rowOff>
    </xdr:from>
    <xdr:to>
      <xdr:col>62</xdr:col>
      <xdr:colOff>0</xdr:colOff>
      <xdr:row>0</xdr:row>
      <xdr:rowOff>1685925</xdr:rowOff>
    </xdr:to>
    <xdr:sp macro="" textlink="">
      <xdr:nvSpPr>
        <xdr:cNvPr id="10945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54</xdr:col>
      <xdr:colOff>28575</xdr:colOff>
      <xdr:row>0</xdr:row>
      <xdr:rowOff>1118235</xdr:rowOff>
    </xdr:from>
    <xdr:to>
      <xdr:col>54</xdr:col>
      <xdr:colOff>320146</xdr:colOff>
      <xdr:row>0</xdr:row>
      <xdr:rowOff>1116330</xdr:rowOff>
    </xdr:to>
    <xdr:sp macro="" textlink="">
      <xdr:nvSpPr>
        <xdr:cNvPr id="10946" name="Text Box 35"/>
        <xdr:cNvSpPr txBox="1">
          <a:spLocks noChangeArrowheads="1"/>
        </xdr:cNvSpPr>
      </xdr:nvSpPr>
      <xdr:spPr bwMode="auto">
        <a:xfrm>
          <a:off x="23241000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55</xdr:col>
      <xdr:colOff>9525</xdr:colOff>
      <xdr:row>0</xdr:row>
      <xdr:rowOff>1552575</xdr:rowOff>
    </xdr:from>
    <xdr:to>
      <xdr:col>56</xdr:col>
      <xdr:colOff>19050</xdr:colOff>
      <xdr:row>0</xdr:row>
      <xdr:rowOff>1695450</xdr:rowOff>
    </xdr:to>
    <xdr:sp macro="" textlink="">
      <xdr:nvSpPr>
        <xdr:cNvPr id="10947" name="Text Box 36"/>
        <xdr:cNvSpPr txBox="1">
          <a:spLocks noChangeArrowheads="1"/>
        </xdr:cNvSpPr>
      </xdr:nvSpPr>
      <xdr:spPr bwMode="auto">
        <a:xfrm>
          <a:off x="23583900" y="116395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56</xdr:col>
      <xdr:colOff>38100</xdr:colOff>
      <xdr:row>0</xdr:row>
      <xdr:rowOff>1552575</xdr:rowOff>
    </xdr:from>
    <xdr:to>
      <xdr:col>57</xdr:col>
      <xdr:colOff>0</xdr:colOff>
      <xdr:row>0</xdr:row>
      <xdr:rowOff>1695450</xdr:rowOff>
    </xdr:to>
    <xdr:sp macro="" textlink="">
      <xdr:nvSpPr>
        <xdr:cNvPr id="10948" name="Text Box 37"/>
        <xdr:cNvSpPr txBox="1">
          <a:spLocks noChangeArrowheads="1"/>
        </xdr:cNvSpPr>
      </xdr:nvSpPr>
      <xdr:spPr bwMode="auto">
        <a:xfrm>
          <a:off x="23974425" y="11639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57</xdr:col>
      <xdr:colOff>9525</xdr:colOff>
      <xdr:row>0</xdr:row>
      <xdr:rowOff>1552575</xdr:rowOff>
    </xdr:from>
    <xdr:to>
      <xdr:col>58</xdr:col>
      <xdr:colOff>38100</xdr:colOff>
      <xdr:row>0</xdr:row>
      <xdr:rowOff>1695450</xdr:rowOff>
    </xdr:to>
    <xdr:sp macro="" textlink="">
      <xdr:nvSpPr>
        <xdr:cNvPr id="10949" name="Text Box 38"/>
        <xdr:cNvSpPr txBox="1">
          <a:spLocks noChangeArrowheads="1"/>
        </xdr:cNvSpPr>
      </xdr:nvSpPr>
      <xdr:spPr bwMode="auto">
        <a:xfrm>
          <a:off x="24307800" y="116395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58</xdr:col>
      <xdr:colOff>57150</xdr:colOff>
      <xdr:row>0</xdr:row>
      <xdr:rowOff>1118235</xdr:rowOff>
    </xdr:from>
    <xdr:to>
      <xdr:col>58</xdr:col>
      <xdr:colOff>348721</xdr:colOff>
      <xdr:row>0</xdr:row>
      <xdr:rowOff>1116330</xdr:rowOff>
    </xdr:to>
    <xdr:sp macro="" textlink="">
      <xdr:nvSpPr>
        <xdr:cNvPr id="10950" name="Text Box 39"/>
        <xdr:cNvSpPr txBox="1">
          <a:spLocks noChangeArrowheads="1"/>
        </xdr:cNvSpPr>
      </xdr:nvSpPr>
      <xdr:spPr bwMode="auto">
        <a:xfrm>
          <a:off x="2471737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54</xdr:col>
      <xdr:colOff>38100</xdr:colOff>
      <xdr:row>0</xdr:row>
      <xdr:rowOff>1552575</xdr:rowOff>
    </xdr:from>
    <xdr:to>
      <xdr:col>55</xdr:col>
      <xdr:colOff>0</xdr:colOff>
      <xdr:row>0</xdr:row>
      <xdr:rowOff>1695450</xdr:rowOff>
    </xdr:to>
    <xdr:sp macro="" textlink="">
      <xdr:nvSpPr>
        <xdr:cNvPr id="10951" name="Text Box 42"/>
        <xdr:cNvSpPr txBox="1">
          <a:spLocks noChangeArrowheads="1"/>
        </xdr:cNvSpPr>
      </xdr:nvSpPr>
      <xdr:spPr bwMode="auto">
        <a:xfrm>
          <a:off x="23250525" y="11639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55</xdr:col>
      <xdr:colOff>9525</xdr:colOff>
      <xdr:row>0</xdr:row>
      <xdr:rowOff>1552575</xdr:rowOff>
    </xdr:from>
    <xdr:to>
      <xdr:col>56</xdr:col>
      <xdr:colOff>28575</xdr:colOff>
      <xdr:row>0</xdr:row>
      <xdr:rowOff>1695450</xdr:rowOff>
    </xdr:to>
    <xdr:sp macro="" textlink="">
      <xdr:nvSpPr>
        <xdr:cNvPr id="10952" name="Text Box 43"/>
        <xdr:cNvSpPr txBox="1">
          <a:spLocks noChangeArrowheads="1"/>
        </xdr:cNvSpPr>
      </xdr:nvSpPr>
      <xdr:spPr bwMode="auto">
        <a:xfrm>
          <a:off x="23583900" y="116395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59</xdr:col>
      <xdr:colOff>9525</xdr:colOff>
      <xdr:row>0</xdr:row>
      <xdr:rowOff>1552575</xdr:rowOff>
    </xdr:from>
    <xdr:to>
      <xdr:col>60</xdr:col>
      <xdr:colOff>57150</xdr:colOff>
      <xdr:row>0</xdr:row>
      <xdr:rowOff>1695450</xdr:rowOff>
    </xdr:to>
    <xdr:sp macro="" textlink="">
      <xdr:nvSpPr>
        <xdr:cNvPr id="10953" name="Text Box 61"/>
        <xdr:cNvSpPr txBox="1">
          <a:spLocks noChangeArrowheads="1"/>
        </xdr:cNvSpPr>
      </xdr:nvSpPr>
      <xdr:spPr bwMode="auto">
        <a:xfrm>
          <a:off x="25031700" y="1163955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59</xdr:col>
      <xdr:colOff>0</xdr:colOff>
      <xdr:row>0</xdr:row>
      <xdr:rowOff>1118235</xdr:rowOff>
    </xdr:from>
    <xdr:to>
      <xdr:col>59</xdr:col>
      <xdr:colOff>0</xdr:colOff>
      <xdr:row>0</xdr:row>
      <xdr:rowOff>1116330</xdr:rowOff>
    </xdr:to>
    <xdr:sp macro="" textlink="">
      <xdr:nvSpPr>
        <xdr:cNvPr id="10954" name="Text Box 63"/>
        <xdr:cNvSpPr txBox="1">
          <a:spLocks noChangeArrowheads="1"/>
        </xdr:cNvSpPr>
      </xdr:nvSpPr>
      <xdr:spPr bwMode="auto">
        <a:xfrm>
          <a:off x="25022175" y="1118235"/>
          <a:ext cx="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54</xdr:col>
      <xdr:colOff>0</xdr:colOff>
      <xdr:row>0</xdr:row>
      <xdr:rowOff>1440180</xdr:rowOff>
    </xdr:from>
    <xdr:to>
      <xdr:col>54</xdr:col>
      <xdr:colOff>0</xdr:colOff>
      <xdr:row>0</xdr:row>
      <xdr:rowOff>1752600</xdr:rowOff>
    </xdr:to>
    <xdr:sp macro="" textlink="">
      <xdr:nvSpPr>
        <xdr:cNvPr id="10955" name="Line 64"/>
        <xdr:cNvSpPr>
          <a:spLocks noChangeShapeType="1"/>
        </xdr:cNvSpPr>
      </xdr:nvSpPr>
      <xdr:spPr bwMode="auto">
        <a:xfrm flipV="1">
          <a:off x="23212425" y="1165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56</xdr:col>
      <xdr:colOff>0</xdr:colOff>
      <xdr:row>0</xdr:row>
      <xdr:rowOff>1440180</xdr:rowOff>
    </xdr:from>
    <xdr:to>
      <xdr:col>56</xdr:col>
      <xdr:colOff>0</xdr:colOff>
      <xdr:row>0</xdr:row>
      <xdr:rowOff>1752600</xdr:rowOff>
    </xdr:to>
    <xdr:sp macro="" textlink="">
      <xdr:nvSpPr>
        <xdr:cNvPr id="10956" name="Line 65"/>
        <xdr:cNvSpPr>
          <a:spLocks noChangeShapeType="1"/>
        </xdr:cNvSpPr>
      </xdr:nvSpPr>
      <xdr:spPr bwMode="auto">
        <a:xfrm flipV="1">
          <a:off x="23936325" y="1165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957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1485900</xdr:rowOff>
    </xdr:from>
    <xdr:to>
      <xdr:col>60</xdr:col>
      <xdr:colOff>0</xdr:colOff>
      <xdr:row>1</xdr:row>
      <xdr:rowOff>30480</xdr:rowOff>
    </xdr:to>
    <xdr:sp macro="" textlink="">
      <xdr:nvSpPr>
        <xdr:cNvPr id="10958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959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1485900</xdr:rowOff>
    </xdr:from>
    <xdr:to>
      <xdr:col>60</xdr:col>
      <xdr:colOff>0</xdr:colOff>
      <xdr:row>1</xdr:row>
      <xdr:rowOff>30480</xdr:rowOff>
    </xdr:to>
    <xdr:sp macro="" textlink="">
      <xdr:nvSpPr>
        <xdr:cNvPr id="10960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962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1485900</xdr:rowOff>
    </xdr:from>
    <xdr:to>
      <xdr:col>60</xdr:col>
      <xdr:colOff>0</xdr:colOff>
      <xdr:row>1</xdr:row>
      <xdr:rowOff>30480</xdr:rowOff>
    </xdr:to>
    <xdr:sp macro="" textlink="">
      <xdr:nvSpPr>
        <xdr:cNvPr id="10963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965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1485900</xdr:rowOff>
    </xdr:from>
    <xdr:to>
      <xdr:col>60</xdr:col>
      <xdr:colOff>0</xdr:colOff>
      <xdr:row>1</xdr:row>
      <xdr:rowOff>30480</xdr:rowOff>
    </xdr:to>
    <xdr:sp macro="" textlink="">
      <xdr:nvSpPr>
        <xdr:cNvPr id="10967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969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1485900</xdr:rowOff>
    </xdr:from>
    <xdr:to>
      <xdr:col>60</xdr:col>
      <xdr:colOff>0</xdr:colOff>
      <xdr:row>1</xdr:row>
      <xdr:rowOff>30480</xdr:rowOff>
    </xdr:to>
    <xdr:sp macro="" textlink="">
      <xdr:nvSpPr>
        <xdr:cNvPr id="10971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973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1485900</xdr:rowOff>
    </xdr:from>
    <xdr:to>
      <xdr:col>60</xdr:col>
      <xdr:colOff>0</xdr:colOff>
      <xdr:row>1</xdr:row>
      <xdr:rowOff>30480</xdr:rowOff>
    </xdr:to>
    <xdr:sp macro="" textlink="">
      <xdr:nvSpPr>
        <xdr:cNvPr id="10975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977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1485900</xdr:rowOff>
    </xdr:from>
    <xdr:to>
      <xdr:col>60</xdr:col>
      <xdr:colOff>0</xdr:colOff>
      <xdr:row>1</xdr:row>
      <xdr:rowOff>30480</xdr:rowOff>
    </xdr:to>
    <xdr:sp macro="" textlink="">
      <xdr:nvSpPr>
        <xdr:cNvPr id="10979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981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1485900</xdr:rowOff>
    </xdr:from>
    <xdr:to>
      <xdr:col>60</xdr:col>
      <xdr:colOff>0</xdr:colOff>
      <xdr:row>1</xdr:row>
      <xdr:rowOff>30480</xdr:rowOff>
    </xdr:to>
    <xdr:sp macro="" textlink="">
      <xdr:nvSpPr>
        <xdr:cNvPr id="10983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985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1485900</xdr:rowOff>
    </xdr:from>
    <xdr:to>
      <xdr:col>60</xdr:col>
      <xdr:colOff>0</xdr:colOff>
      <xdr:row>1</xdr:row>
      <xdr:rowOff>30480</xdr:rowOff>
    </xdr:to>
    <xdr:sp macro="" textlink="">
      <xdr:nvSpPr>
        <xdr:cNvPr id="10987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989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1485900</xdr:rowOff>
    </xdr:from>
    <xdr:to>
      <xdr:col>60</xdr:col>
      <xdr:colOff>0</xdr:colOff>
      <xdr:row>1</xdr:row>
      <xdr:rowOff>30480</xdr:rowOff>
    </xdr:to>
    <xdr:sp macro="" textlink="">
      <xdr:nvSpPr>
        <xdr:cNvPr id="10991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0993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1485900</xdr:rowOff>
    </xdr:from>
    <xdr:to>
      <xdr:col>60</xdr:col>
      <xdr:colOff>0</xdr:colOff>
      <xdr:row>1</xdr:row>
      <xdr:rowOff>30480</xdr:rowOff>
    </xdr:to>
    <xdr:sp macro="" textlink="">
      <xdr:nvSpPr>
        <xdr:cNvPr id="10997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1463040</xdr:rowOff>
    </xdr:from>
    <xdr:to>
      <xdr:col>58</xdr:col>
      <xdr:colOff>0</xdr:colOff>
      <xdr:row>1</xdr:row>
      <xdr:rowOff>7620</xdr:rowOff>
    </xdr:to>
    <xdr:sp macro="" textlink="">
      <xdr:nvSpPr>
        <xdr:cNvPr id="11062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1485900</xdr:rowOff>
    </xdr:from>
    <xdr:to>
      <xdr:col>60</xdr:col>
      <xdr:colOff>0</xdr:colOff>
      <xdr:row>1</xdr:row>
      <xdr:rowOff>30480</xdr:rowOff>
    </xdr:to>
    <xdr:sp macro="" textlink="">
      <xdr:nvSpPr>
        <xdr:cNvPr id="11063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9525</xdr:colOff>
      <xdr:row>0</xdr:row>
      <xdr:rowOff>1552575</xdr:rowOff>
    </xdr:from>
    <xdr:to>
      <xdr:col>54</xdr:col>
      <xdr:colOff>38100</xdr:colOff>
      <xdr:row>0</xdr:row>
      <xdr:rowOff>1695450</xdr:rowOff>
    </xdr:to>
    <xdr:sp macro="" textlink="">
      <xdr:nvSpPr>
        <xdr:cNvPr id="11064" name="Text Box 19"/>
        <xdr:cNvSpPr txBox="1">
          <a:spLocks noChangeArrowheads="1"/>
        </xdr:cNvSpPr>
      </xdr:nvSpPr>
      <xdr:spPr bwMode="auto">
        <a:xfrm>
          <a:off x="22860000" y="116395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54</xdr:col>
      <xdr:colOff>28575</xdr:colOff>
      <xdr:row>0</xdr:row>
      <xdr:rowOff>1552575</xdr:rowOff>
    </xdr:from>
    <xdr:to>
      <xdr:col>54</xdr:col>
      <xdr:colOff>304800</xdr:colOff>
      <xdr:row>0</xdr:row>
      <xdr:rowOff>1695450</xdr:rowOff>
    </xdr:to>
    <xdr:sp macro="" textlink="">
      <xdr:nvSpPr>
        <xdr:cNvPr id="11065" name="Text Box 20"/>
        <xdr:cNvSpPr txBox="1">
          <a:spLocks noChangeArrowheads="1"/>
        </xdr:cNvSpPr>
      </xdr:nvSpPr>
      <xdr:spPr bwMode="auto">
        <a:xfrm>
          <a:off x="23241000" y="11639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55</xdr:col>
      <xdr:colOff>9525</xdr:colOff>
      <xdr:row>0</xdr:row>
      <xdr:rowOff>1552575</xdr:rowOff>
    </xdr:from>
    <xdr:to>
      <xdr:col>56</xdr:col>
      <xdr:colOff>19050</xdr:colOff>
      <xdr:row>0</xdr:row>
      <xdr:rowOff>1695450</xdr:rowOff>
    </xdr:to>
    <xdr:sp macro="" textlink="">
      <xdr:nvSpPr>
        <xdr:cNvPr id="11066" name="Text Box 21"/>
        <xdr:cNvSpPr txBox="1">
          <a:spLocks noChangeArrowheads="1"/>
        </xdr:cNvSpPr>
      </xdr:nvSpPr>
      <xdr:spPr bwMode="auto">
        <a:xfrm>
          <a:off x="23583900" y="116395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56</xdr:col>
      <xdr:colOff>28575</xdr:colOff>
      <xdr:row>0</xdr:row>
      <xdr:rowOff>1552575</xdr:rowOff>
    </xdr:from>
    <xdr:to>
      <xdr:col>56</xdr:col>
      <xdr:colOff>304800</xdr:colOff>
      <xdr:row>0</xdr:row>
      <xdr:rowOff>1695450</xdr:rowOff>
    </xdr:to>
    <xdr:sp macro="" textlink="">
      <xdr:nvSpPr>
        <xdr:cNvPr id="11067" name="Text Box 22"/>
        <xdr:cNvSpPr txBox="1">
          <a:spLocks noChangeArrowheads="1"/>
        </xdr:cNvSpPr>
      </xdr:nvSpPr>
      <xdr:spPr bwMode="auto">
        <a:xfrm>
          <a:off x="23964900" y="11639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57</xdr:col>
      <xdr:colOff>9525</xdr:colOff>
      <xdr:row>0</xdr:row>
      <xdr:rowOff>1552575</xdr:rowOff>
    </xdr:from>
    <xdr:to>
      <xdr:col>58</xdr:col>
      <xdr:colOff>19050</xdr:colOff>
      <xdr:row>0</xdr:row>
      <xdr:rowOff>1695450</xdr:rowOff>
    </xdr:to>
    <xdr:sp macro="" textlink="">
      <xdr:nvSpPr>
        <xdr:cNvPr id="11068" name="Text Box 23"/>
        <xdr:cNvSpPr txBox="1">
          <a:spLocks noChangeArrowheads="1"/>
        </xdr:cNvSpPr>
      </xdr:nvSpPr>
      <xdr:spPr bwMode="auto">
        <a:xfrm>
          <a:off x="24307800" y="116395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58</xdr:col>
      <xdr:colOff>28575</xdr:colOff>
      <xdr:row>0</xdr:row>
      <xdr:rowOff>1552575</xdr:rowOff>
    </xdr:from>
    <xdr:to>
      <xdr:col>58</xdr:col>
      <xdr:colOff>304800</xdr:colOff>
      <xdr:row>0</xdr:row>
      <xdr:rowOff>1695450</xdr:rowOff>
    </xdr:to>
    <xdr:sp macro="" textlink="">
      <xdr:nvSpPr>
        <xdr:cNvPr id="11069" name="Text Box 24"/>
        <xdr:cNvSpPr txBox="1">
          <a:spLocks noChangeArrowheads="1"/>
        </xdr:cNvSpPr>
      </xdr:nvSpPr>
      <xdr:spPr bwMode="auto">
        <a:xfrm>
          <a:off x="24688800" y="11639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59</xdr:col>
      <xdr:colOff>9525</xdr:colOff>
      <xdr:row>0</xdr:row>
      <xdr:rowOff>1552575</xdr:rowOff>
    </xdr:from>
    <xdr:to>
      <xdr:col>59</xdr:col>
      <xdr:colOff>333375</xdr:colOff>
      <xdr:row>0</xdr:row>
      <xdr:rowOff>1695450</xdr:rowOff>
    </xdr:to>
    <xdr:sp macro="" textlink="">
      <xdr:nvSpPr>
        <xdr:cNvPr id="11070" name="Text Box 29"/>
        <xdr:cNvSpPr txBox="1">
          <a:spLocks noChangeArrowheads="1"/>
        </xdr:cNvSpPr>
      </xdr:nvSpPr>
      <xdr:spPr bwMode="auto">
        <a:xfrm>
          <a:off x="25031700" y="11639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60</xdr:col>
      <xdr:colOff>66675</xdr:colOff>
      <xdr:row>0</xdr:row>
      <xdr:rowOff>1552575</xdr:rowOff>
    </xdr:from>
    <xdr:to>
      <xdr:col>60</xdr:col>
      <xdr:colOff>342900</xdr:colOff>
      <xdr:row>0</xdr:row>
      <xdr:rowOff>1695450</xdr:rowOff>
    </xdr:to>
    <xdr:sp macro="" textlink="">
      <xdr:nvSpPr>
        <xdr:cNvPr id="11071" name="Text Box 30"/>
        <xdr:cNvSpPr txBox="1">
          <a:spLocks noChangeArrowheads="1"/>
        </xdr:cNvSpPr>
      </xdr:nvSpPr>
      <xdr:spPr bwMode="auto">
        <a:xfrm>
          <a:off x="25450800" y="11639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61</xdr:col>
      <xdr:colOff>47625</xdr:colOff>
      <xdr:row>0</xdr:row>
      <xdr:rowOff>1543050</xdr:rowOff>
    </xdr:from>
    <xdr:to>
      <xdr:col>62</xdr:col>
      <xdr:colOff>0</xdr:colOff>
      <xdr:row>0</xdr:row>
      <xdr:rowOff>1685925</xdr:rowOff>
    </xdr:to>
    <xdr:sp macro="" textlink="">
      <xdr:nvSpPr>
        <xdr:cNvPr id="11072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54</xdr:col>
      <xdr:colOff>28575</xdr:colOff>
      <xdr:row>0</xdr:row>
      <xdr:rowOff>1552575</xdr:rowOff>
    </xdr:from>
    <xdr:to>
      <xdr:col>54</xdr:col>
      <xdr:colOff>304800</xdr:colOff>
      <xdr:row>0</xdr:row>
      <xdr:rowOff>1695450</xdr:rowOff>
    </xdr:to>
    <xdr:sp macro="" textlink="">
      <xdr:nvSpPr>
        <xdr:cNvPr id="11073" name="Text Box 35"/>
        <xdr:cNvSpPr txBox="1">
          <a:spLocks noChangeArrowheads="1"/>
        </xdr:cNvSpPr>
      </xdr:nvSpPr>
      <xdr:spPr bwMode="auto">
        <a:xfrm>
          <a:off x="23241000" y="11639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55</xdr:col>
      <xdr:colOff>9525</xdr:colOff>
      <xdr:row>0</xdr:row>
      <xdr:rowOff>1552575</xdr:rowOff>
    </xdr:from>
    <xdr:to>
      <xdr:col>56</xdr:col>
      <xdr:colOff>19050</xdr:colOff>
      <xdr:row>0</xdr:row>
      <xdr:rowOff>1695450</xdr:rowOff>
    </xdr:to>
    <xdr:sp macro="" textlink="">
      <xdr:nvSpPr>
        <xdr:cNvPr id="11074" name="Text Box 36"/>
        <xdr:cNvSpPr txBox="1">
          <a:spLocks noChangeArrowheads="1"/>
        </xdr:cNvSpPr>
      </xdr:nvSpPr>
      <xdr:spPr bwMode="auto">
        <a:xfrm>
          <a:off x="23583900" y="116395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56</xdr:col>
      <xdr:colOff>38100</xdr:colOff>
      <xdr:row>0</xdr:row>
      <xdr:rowOff>1552575</xdr:rowOff>
    </xdr:from>
    <xdr:to>
      <xdr:col>57</xdr:col>
      <xdr:colOff>0</xdr:colOff>
      <xdr:row>0</xdr:row>
      <xdr:rowOff>1695450</xdr:rowOff>
    </xdr:to>
    <xdr:sp macro="" textlink="">
      <xdr:nvSpPr>
        <xdr:cNvPr id="11075" name="Text Box 37"/>
        <xdr:cNvSpPr txBox="1">
          <a:spLocks noChangeArrowheads="1"/>
        </xdr:cNvSpPr>
      </xdr:nvSpPr>
      <xdr:spPr bwMode="auto">
        <a:xfrm>
          <a:off x="23974425" y="11639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57</xdr:col>
      <xdr:colOff>9525</xdr:colOff>
      <xdr:row>0</xdr:row>
      <xdr:rowOff>1552575</xdr:rowOff>
    </xdr:from>
    <xdr:to>
      <xdr:col>58</xdr:col>
      <xdr:colOff>38100</xdr:colOff>
      <xdr:row>0</xdr:row>
      <xdr:rowOff>1695450</xdr:rowOff>
    </xdr:to>
    <xdr:sp macro="" textlink="">
      <xdr:nvSpPr>
        <xdr:cNvPr id="11076" name="Text Box 38"/>
        <xdr:cNvSpPr txBox="1">
          <a:spLocks noChangeArrowheads="1"/>
        </xdr:cNvSpPr>
      </xdr:nvSpPr>
      <xdr:spPr bwMode="auto">
        <a:xfrm>
          <a:off x="24307800" y="116395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58</xdr:col>
      <xdr:colOff>57150</xdr:colOff>
      <xdr:row>0</xdr:row>
      <xdr:rowOff>1552575</xdr:rowOff>
    </xdr:from>
    <xdr:to>
      <xdr:col>58</xdr:col>
      <xdr:colOff>333375</xdr:colOff>
      <xdr:row>0</xdr:row>
      <xdr:rowOff>1695450</xdr:rowOff>
    </xdr:to>
    <xdr:sp macro="" textlink="">
      <xdr:nvSpPr>
        <xdr:cNvPr id="11077" name="Text Box 39"/>
        <xdr:cNvSpPr txBox="1">
          <a:spLocks noChangeArrowheads="1"/>
        </xdr:cNvSpPr>
      </xdr:nvSpPr>
      <xdr:spPr bwMode="auto">
        <a:xfrm>
          <a:off x="24717375" y="11639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54</xdr:col>
      <xdr:colOff>38100</xdr:colOff>
      <xdr:row>0</xdr:row>
      <xdr:rowOff>1552575</xdr:rowOff>
    </xdr:from>
    <xdr:to>
      <xdr:col>55</xdr:col>
      <xdr:colOff>0</xdr:colOff>
      <xdr:row>0</xdr:row>
      <xdr:rowOff>1695450</xdr:rowOff>
    </xdr:to>
    <xdr:sp macro="" textlink="">
      <xdr:nvSpPr>
        <xdr:cNvPr id="11078" name="Text Box 42"/>
        <xdr:cNvSpPr txBox="1">
          <a:spLocks noChangeArrowheads="1"/>
        </xdr:cNvSpPr>
      </xdr:nvSpPr>
      <xdr:spPr bwMode="auto">
        <a:xfrm>
          <a:off x="23250525" y="11639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55</xdr:col>
      <xdr:colOff>9525</xdr:colOff>
      <xdr:row>0</xdr:row>
      <xdr:rowOff>1552575</xdr:rowOff>
    </xdr:from>
    <xdr:to>
      <xdr:col>56</xdr:col>
      <xdr:colOff>28575</xdr:colOff>
      <xdr:row>0</xdr:row>
      <xdr:rowOff>1695450</xdr:rowOff>
    </xdr:to>
    <xdr:sp macro="" textlink="">
      <xdr:nvSpPr>
        <xdr:cNvPr id="11079" name="Text Box 43"/>
        <xdr:cNvSpPr txBox="1">
          <a:spLocks noChangeArrowheads="1"/>
        </xdr:cNvSpPr>
      </xdr:nvSpPr>
      <xdr:spPr bwMode="auto">
        <a:xfrm>
          <a:off x="23583900" y="116395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59</xdr:col>
      <xdr:colOff>9525</xdr:colOff>
      <xdr:row>0</xdr:row>
      <xdr:rowOff>1552575</xdr:rowOff>
    </xdr:from>
    <xdr:to>
      <xdr:col>60</xdr:col>
      <xdr:colOff>57150</xdr:colOff>
      <xdr:row>0</xdr:row>
      <xdr:rowOff>1695450</xdr:rowOff>
    </xdr:to>
    <xdr:sp macro="" textlink="">
      <xdr:nvSpPr>
        <xdr:cNvPr id="11080" name="Text Box 61"/>
        <xdr:cNvSpPr txBox="1">
          <a:spLocks noChangeArrowheads="1"/>
        </xdr:cNvSpPr>
      </xdr:nvSpPr>
      <xdr:spPr bwMode="auto">
        <a:xfrm>
          <a:off x="25031700" y="1163955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54</xdr:col>
      <xdr:colOff>0</xdr:colOff>
      <xdr:row>0</xdr:row>
      <xdr:rowOff>1524000</xdr:rowOff>
    </xdr:from>
    <xdr:to>
      <xdr:col>54</xdr:col>
      <xdr:colOff>0</xdr:colOff>
      <xdr:row>0</xdr:row>
      <xdr:rowOff>1857375</xdr:rowOff>
    </xdr:to>
    <xdr:sp macro="" textlink="">
      <xdr:nvSpPr>
        <xdr:cNvPr id="11081" name="Line 64"/>
        <xdr:cNvSpPr>
          <a:spLocks noChangeShapeType="1"/>
        </xdr:cNvSpPr>
      </xdr:nvSpPr>
      <xdr:spPr bwMode="auto">
        <a:xfrm flipV="1">
          <a:off x="23212425" y="1165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56</xdr:col>
      <xdr:colOff>0</xdr:colOff>
      <xdr:row>0</xdr:row>
      <xdr:rowOff>1524000</xdr:rowOff>
    </xdr:from>
    <xdr:to>
      <xdr:col>56</xdr:col>
      <xdr:colOff>0</xdr:colOff>
      <xdr:row>0</xdr:row>
      <xdr:rowOff>1857375</xdr:rowOff>
    </xdr:to>
    <xdr:sp macro="" textlink="">
      <xdr:nvSpPr>
        <xdr:cNvPr id="11082" name="Line 65"/>
        <xdr:cNvSpPr>
          <a:spLocks noChangeShapeType="1"/>
        </xdr:cNvSpPr>
      </xdr:nvSpPr>
      <xdr:spPr bwMode="auto">
        <a:xfrm flipV="1">
          <a:off x="23936325" y="1165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08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08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08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08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08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08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08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09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09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09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09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09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09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09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09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09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09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10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10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10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10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10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10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10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47625</xdr:colOff>
      <xdr:row>0</xdr:row>
      <xdr:rowOff>1543050</xdr:rowOff>
    </xdr:from>
    <xdr:to>
      <xdr:col>62</xdr:col>
      <xdr:colOff>0</xdr:colOff>
      <xdr:row>0</xdr:row>
      <xdr:rowOff>1685925</xdr:rowOff>
    </xdr:to>
    <xdr:sp macro="" textlink="">
      <xdr:nvSpPr>
        <xdr:cNvPr id="11107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10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10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11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11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11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11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11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11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11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11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11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11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12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12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12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14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15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15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15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15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15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16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16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17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47625</xdr:colOff>
      <xdr:row>0</xdr:row>
      <xdr:rowOff>1543050</xdr:rowOff>
    </xdr:from>
    <xdr:to>
      <xdr:col>62</xdr:col>
      <xdr:colOff>0</xdr:colOff>
      <xdr:row>0</xdr:row>
      <xdr:rowOff>1685925</xdr:rowOff>
    </xdr:to>
    <xdr:sp macro="" textlink="">
      <xdr:nvSpPr>
        <xdr:cNvPr id="11174" name="Text Box 33"/>
        <xdr:cNvSpPr txBox="1">
          <a:spLocks noChangeArrowheads="1"/>
        </xdr:cNvSpPr>
      </xdr:nvSpPr>
      <xdr:spPr bwMode="auto">
        <a:xfrm>
          <a:off x="7332345" y="96393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175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17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177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178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179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180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181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182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183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184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185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18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187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188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189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190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191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192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193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194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195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19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197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198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1199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1200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1201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1202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1203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1204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1205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1206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1207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1209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1210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1212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1214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1216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1217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1218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1220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1222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1224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1226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1228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1230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0</xdr:row>
      <xdr:rowOff>1543050</xdr:rowOff>
    </xdr:from>
    <xdr:to>
      <xdr:col>47</xdr:col>
      <xdr:colOff>0</xdr:colOff>
      <xdr:row>1</xdr:row>
      <xdr:rowOff>9525</xdr:rowOff>
    </xdr:to>
    <xdr:sp macro="" textlink="">
      <xdr:nvSpPr>
        <xdr:cNvPr id="11231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1232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234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236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271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272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273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274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275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276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277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278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279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280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281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282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283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284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285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286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287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288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289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290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1543050</xdr:rowOff>
    </xdr:from>
    <xdr:to>
      <xdr:col>58</xdr:col>
      <xdr:colOff>0</xdr:colOff>
      <xdr:row>1</xdr:row>
      <xdr:rowOff>9525</xdr:rowOff>
    </xdr:to>
    <xdr:sp macro="" textlink="">
      <xdr:nvSpPr>
        <xdr:cNvPr id="11291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1562100</xdr:rowOff>
    </xdr:from>
    <xdr:to>
      <xdr:col>60</xdr:col>
      <xdr:colOff>0</xdr:colOff>
      <xdr:row>1</xdr:row>
      <xdr:rowOff>28575</xdr:rowOff>
    </xdr:to>
    <xdr:sp macro="" textlink="">
      <xdr:nvSpPr>
        <xdr:cNvPr id="11292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1293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1294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1295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1296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1328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1337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1341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1346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1372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1396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1403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1404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1405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1409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1410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1413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1414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1416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1432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1466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1468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1470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0</xdr:row>
      <xdr:rowOff>1543050</xdr:rowOff>
    </xdr:from>
    <xdr:to>
      <xdr:col>36</xdr:col>
      <xdr:colOff>0</xdr:colOff>
      <xdr:row>1</xdr:row>
      <xdr:rowOff>9525</xdr:rowOff>
    </xdr:to>
    <xdr:sp macro="" textlink="">
      <xdr:nvSpPr>
        <xdr:cNvPr id="11472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1562100</xdr:rowOff>
    </xdr:from>
    <xdr:to>
      <xdr:col>38</xdr:col>
      <xdr:colOff>0</xdr:colOff>
      <xdr:row>1</xdr:row>
      <xdr:rowOff>28575</xdr:rowOff>
    </xdr:to>
    <xdr:sp macro="" textlink="">
      <xdr:nvSpPr>
        <xdr:cNvPr id="11474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76" name="Line 69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78" name="Line 69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80" name="Line 69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82" name="Line 69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84" name="Line 69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85" name="Line 69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86" name="Line 69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87" name="Line 69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88" name="Line 69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501" name="Line 69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502" name="Line 69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503" name="Line 69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504" name="Line 69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505" name="Line 69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506" name="Line 69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507" name="Line 69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508" name="Line 69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509" name="Line 69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510" name="Line 69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511" name="Line 69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512" name="Line 69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513" name="Line 69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514" name="Line 69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1562100</xdr:rowOff>
    </xdr:from>
    <xdr:to>
      <xdr:col>18</xdr:col>
      <xdr:colOff>0</xdr:colOff>
      <xdr:row>1</xdr:row>
      <xdr:rowOff>28575</xdr:rowOff>
    </xdr:to>
    <xdr:sp macro="" textlink="">
      <xdr:nvSpPr>
        <xdr:cNvPr id="11515" name="Line 69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1516" name="Line 69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1517" name="Line 69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1518" name="Line 69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1519" name="Line 69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1520" name="Line 69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1521" name="Line 69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1522" name="Line 69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1523" name="Line 69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1524" name="Line 69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1525" name="Line 69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1526" name="Line 69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1562100</xdr:rowOff>
    </xdr:from>
    <xdr:to>
      <xdr:col>27</xdr:col>
      <xdr:colOff>0</xdr:colOff>
      <xdr:row>1</xdr:row>
      <xdr:rowOff>28575</xdr:rowOff>
    </xdr:to>
    <xdr:sp macro="" textlink="">
      <xdr:nvSpPr>
        <xdr:cNvPr id="11527" name="Line 69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594360</xdr:colOff>
      <xdr:row>0</xdr:row>
      <xdr:rowOff>76200</xdr:rowOff>
    </xdr:from>
    <xdr:to>
      <xdr:col>7</xdr:col>
      <xdr:colOff>548640</xdr:colOff>
      <xdr:row>3</xdr:row>
      <xdr:rowOff>60960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3160" y="76200"/>
          <a:ext cx="2621280" cy="533400"/>
        </a:xfrm>
        <a:prstGeom prst="rect">
          <a:avLst/>
        </a:prstGeom>
        <a:noFill/>
      </xdr:spPr>
    </xdr:pic>
    <xdr:clientData/>
  </xdr:twoCellAnchor>
  <xdr:twoCellAnchor>
    <xdr:from>
      <xdr:col>14</xdr:col>
      <xdr:colOff>15240</xdr:colOff>
      <xdr:row>1</xdr:row>
      <xdr:rowOff>137160</xdr:rowOff>
    </xdr:from>
    <xdr:to>
      <xdr:col>15</xdr:col>
      <xdr:colOff>426720</xdr:colOff>
      <xdr:row>5</xdr:row>
      <xdr:rowOff>22860</xdr:rowOff>
    </xdr:to>
    <xdr:sp macro="" textlink="">
      <xdr:nvSpPr>
        <xdr:cNvPr id="3" name="Bent-Up Arrow 2"/>
        <xdr:cNvSpPr/>
      </xdr:nvSpPr>
      <xdr:spPr>
        <a:xfrm rot="5400000" flipV="1">
          <a:off x="8660130" y="148590"/>
          <a:ext cx="678180" cy="1021080"/>
        </a:xfrm>
        <a:prstGeom prst="bentUpArrow">
          <a:avLst>
            <a:gd name="adj1" fmla="val 25000"/>
            <a:gd name="adj2" fmla="val 24432"/>
            <a:gd name="adj3" fmla="val 25000"/>
          </a:avLst>
        </a:prstGeom>
        <a:solidFill>
          <a:schemeClr val="bg1">
            <a:lumMod val="65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l-G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9"/>
  <sheetViews>
    <sheetView zoomScale="80" zoomScaleNormal="80" workbookViewId="0">
      <pane xSplit="3" ySplit="1" topLeftCell="AE2" activePane="bottomRight" state="frozen"/>
      <selection pane="topRight" activeCell="D1" sqref="D1"/>
      <selection pane="bottomLeft" activeCell="A2" sqref="A2"/>
      <selection pane="bottomRight" activeCell="BA2" sqref="BA2:BA33"/>
    </sheetView>
  </sheetViews>
  <sheetFormatPr defaultRowHeight="15" x14ac:dyDescent="0.25"/>
  <cols>
    <col min="1" max="1" width="4.7109375" customWidth="1"/>
    <col min="2" max="2" width="8.140625" customWidth="1"/>
    <col min="3" max="3" width="28.85546875" customWidth="1"/>
    <col min="4" max="4" width="17.5703125" customWidth="1"/>
    <col min="5" max="10" width="5.28515625" customWidth="1"/>
    <col min="11" max="11" width="6.140625" customWidth="1"/>
    <col min="12" max="12" width="11.5703125" customWidth="1"/>
    <col min="13" max="13" width="17.140625" customWidth="1"/>
    <col min="14" max="19" width="5.28515625" customWidth="1"/>
    <col min="20" max="20" width="6.140625" customWidth="1"/>
    <col min="21" max="21" width="11.7109375" customWidth="1"/>
    <col min="22" max="22" width="16.5703125" customWidth="1"/>
    <col min="23" max="28" width="5.28515625" customWidth="1"/>
    <col min="29" max="29" width="6.28515625" customWidth="1"/>
    <col min="30" max="30" width="12.28515625" customWidth="1"/>
    <col min="31" max="31" width="16.5703125" customWidth="1"/>
    <col min="32" max="39" width="5.28515625" customWidth="1"/>
    <col min="40" max="40" width="6.28515625" customWidth="1"/>
    <col min="41" max="41" width="12.28515625" customWidth="1"/>
    <col min="42" max="42" width="16.28515625" customWidth="1"/>
    <col min="43" max="50" width="5.28515625" customWidth="1"/>
    <col min="51" max="51" width="6.28515625" customWidth="1"/>
    <col min="52" max="52" width="12.28515625" customWidth="1"/>
    <col min="53" max="53" width="16" customWidth="1"/>
    <col min="54" max="54" width="5.7109375" customWidth="1"/>
    <col min="55" max="55" width="6.28515625" customWidth="1"/>
    <col min="56" max="56" width="5.5703125" customWidth="1"/>
    <col min="57" max="57" width="6.5703125" customWidth="1"/>
    <col min="58" max="58" width="6.140625" customWidth="1"/>
    <col min="59" max="59" width="6.85546875" customWidth="1"/>
    <col min="60" max="60" width="6.7109375" customWidth="1"/>
    <col min="61" max="61" width="6" customWidth="1"/>
    <col min="62" max="62" width="7.140625" customWidth="1"/>
    <col min="63" max="63" width="11.140625" customWidth="1"/>
  </cols>
  <sheetData>
    <row r="1" spans="1:63" ht="92.25" customHeight="1" x14ac:dyDescent="0.25">
      <c r="A1" s="1" t="s">
        <v>0</v>
      </c>
      <c r="B1" s="2" t="s">
        <v>1</v>
      </c>
      <c r="C1" s="1" t="s">
        <v>2</v>
      </c>
      <c r="D1" s="3" t="s">
        <v>6</v>
      </c>
      <c r="E1" s="48" t="s">
        <v>24</v>
      </c>
      <c r="F1" s="49"/>
      <c r="G1" s="48" t="s">
        <v>23</v>
      </c>
      <c r="H1" s="49"/>
      <c r="I1" s="48" t="s">
        <v>3</v>
      </c>
      <c r="J1" s="49"/>
      <c r="K1" s="4" t="s">
        <v>4</v>
      </c>
      <c r="L1" s="5" t="s">
        <v>5</v>
      </c>
      <c r="M1" s="3" t="s">
        <v>6</v>
      </c>
      <c r="N1" s="48" t="s">
        <v>24</v>
      </c>
      <c r="O1" s="49"/>
      <c r="P1" s="48" t="s">
        <v>23</v>
      </c>
      <c r="Q1" s="49"/>
      <c r="R1" s="48" t="s">
        <v>3</v>
      </c>
      <c r="S1" s="49"/>
      <c r="T1" s="39" t="s">
        <v>4</v>
      </c>
      <c r="U1" s="5" t="s">
        <v>5</v>
      </c>
      <c r="V1" s="3" t="s">
        <v>6</v>
      </c>
      <c r="W1" s="48" t="s">
        <v>24</v>
      </c>
      <c r="X1" s="49"/>
      <c r="Y1" s="48" t="s">
        <v>23</v>
      </c>
      <c r="Z1" s="49"/>
      <c r="AA1" s="48" t="s">
        <v>3</v>
      </c>
      <c r="AB1" s="49"/>
      <c r="AC1" s="40" t="s">
        <v>4</v>
      </c>
      <c r="AD1" s="5" t="s">
        <v>5</v>
      </c>
      <c r="AE1" s="3" t="s">
        <v>6</v>
      </c>
      <c r="AF1" s="48" t="s">
        <v>25</v>
      </c>
      <c r="AG1" s="49"/>
      <c r="AH1" s="48" t="s">
        <v>26</v>
      </c>
      <c r="AI1" s="49"/>
      <c r="AJ1" s="48" t="s">
        <v>27</v>
      </c>
      <c r="AK1" s="49"/>
      <c r="AL1" s="48" t="s">
        <v>28</v>
      </c>
      <c r="AM1" s="49"/>
      <c r="AN1" s="41" t="s">
        <v>4</v>
      </c>
      <c r="AO1" s="5" t="s">
        <v>5</v>
      </c>
      <c r="AP1" s="3" t="s">
        <v>6</v>
      </c>
      <c r="AQ1" s="48" t="s">
        <v>25</v>
      </c>
      <c r="AR1" s="49"/>
      <c r="AS1" s="48" t="s">
        <v>26</v>
      </c>
      <c r="AT1" s="49"/>
      <c r="AU1" s="48" t="s">
        <v>27</v>
      </c>
      <c r="AV1" s="49"/>
      <c r="AW1" s="48" t="s">
        <v>28</v>
      </c>
      <c r="AX1" s="49"/>
      <c r="AY1" s="42" t="s">
        <v>4</v>
      </c>
      <c r="AZ1" s="5" t="s">
        <v>5</v>
      </c>
      <c r="BA1" s="3" t="s">
        <v>6</v>
      </c>
      <c r="BB1" s="48" t="s">
        <v>25</v>
      </c>
      <c r="BC1" s="49"/>
      <c r="BD1" s="48" t="s">
        <v>26</v>
      </c>
      <c r="BE1" s="49"/>
      <c r="BF1" s="48" t="s">
        <v>27</v>
      </c>
      <c r="BG1" s="49"/>
      <c r="BH1" s="48" t="s">
        <v>28</v>
      </c>
      <c r="BI1" s="49"/>
      <c r="BJ1" s="43" t="s">
        <v>4</v>
      </c>
      <c r="BK1" s="5" t="s">
        <v>5</v>
      </c>
    </row>
    <row r="2" spans="1:63" ht="30" customHeight="1" x14ac:dyDescent="0.25">
      <c r="A2" s="6">
        <v>1</v>
      </c>
      <c r="B2" s="29">
        <v>1341</v>
      </c>
      <c r="C2" s="29" t="s">
        <v>37</v>
      </c>
      <c r="D2" s="44" t="s">
        <v>32</v>
      </c>
      <c r="E2" s="26">
        <v>100</v>
      </c>
      <c r="F2" s="27">
        <f>E2*15%</f>
        <v>15</v>
      </c>
      <c r="G2" s="10">
        <v>76</v>
      </c>
      <c r="H2" s="27">
        <f>G2*25%</f>
        <v>19</v>
      </c>
      <c r="I2" s="10">
        <v>97</v>
      </c>
      <c r="J2" s="27">
        <f>I2*60%</f>
        <v>58.199999999999996</v>
      </c>
      <c r="K2" s="28">
        <f t="shared" ref="K2:K13" si="0">SUM(J2+H2+F2)</f>
        <v>92.199999999999989</v>
      </c>
      <c r="L2" s="29" t="str">
        <f>IF(K2&gt;=50,"Προάγεται","Απορίπτεται")</f>
        <v>Προάγεται</v>
      </c>
      <c r="M2" s="44" t="s">
        <v>33</v>
      </c>
      <c r="N2" s="26">
        <v>100</v>
      </c>
      <c r="O2" s="27">
        <f>N2*15%</f>
        <v>15</v>
      </c>
      <c r="P2" s="10">
        <v>76</v>
      </c>
      <c r="Q2" s="27">
        <f>P2*25%</f>
        <v>19</v>
      </c>
      <c r="R2" s="10">
        <v>40</v>
      </c>
      <c r="S2" s="27">
        <f>R2*60%</f>
        <v>24</v>
      </c>
      <c r="T2" s="28">
        <f t="shared" ref="T2:T13" si="1">SUM(S2+Q2+O2)</f>
        <v>58</v>
      </c>
      <c r="U2" s="29" t="str">
        <f>IF(T2&gt;=50,"Προάγεται","Απορίπτεται")</f>
        <v>Προάγεται</v>
      </c>
      <c r="V2" s="44" t="s">
        <v>34</v>
      </c>
      <c r="W2" s="26">
        <v>80</v>
      </c>
      <c r="X2" s="27">
        <f>W2*15%</f>
        <v>12</v>
      </c>
      <c r="Y2" s="10">
        <v>50</v>
      </c>
      <c r="Z2" s="27">
        <f>Y2*25%</f>
        <v>12.5</v>
      </c>
      <c r="AA2" s="10">
        <v>83</v>
      </c>
      <c r="AB2" s="27">
        <f>AA2*60%</f>
        <v>49.8</v>
      </c>
      <c r="AC2" s="28">
        <f t="shared" ref="AC2:AC13" si="2">SUM(AB2+Z2+X2)</f>
        <v>74.3</v>
      </c>
      <c r="AD2" s="29" t="str">
        <f>IF(AC2&gt;=50,"Προάγεται","Απορίπτεται")</f>
        <v>Προάγεται</v>
      </c>
      <c r="AE2" s="44" t="s">
        <v>35</v>
      </c>
      <c r="AF2" s="26">
        <v>100</v>
      </c>
      <c r="AG2" s="27">
        <f>AF2*10%</f>
        <v>10</v>
      </c>
      <c r="AH2" s="10">
        <v>86</v>
      </c>
      <c r="AI2" s="27">
        <f>AH2*20%</f>
        <v>17.2</v>
      </c>
      <c r="AJ2" s="10">
        <v>95</v>
      </c>
      <c r="AK2" s="27">
        <f t="shared" ref="AK2:AK18" si="3">AJ2*20%</f>
        <v>19</v>
      </c>
      <c r="AL2" s="10">
        <v>91</v>
      </c>
      <c r="AM2" s="27">
        <f>AL2*50%</f>
        <v>45.5</v>
      </c>
      <c r="AN2" s="28">
        <f t="shared" ref="AN2:AN8" si="4">SUM(AM2+AK2+AI2+AG2)</f>
        <v>91.7</v>
      </c>
      <c r="AO2" s="29" t="str">
        <f>IF(AN2&gt;=50,"Προάγεται","Απορίπτεται")</f>
        <v>Προάγεται</v>
      </c>
      <c r="AP2" s="44" t="s">
        <v>36</v>
      </c>
      <c r="AQ2" s="26">
        <v>90</v>
      </c>
      <c r="AR2" s="27">
        <f>AQ2*10%</f>
        <v>9</v>
      </c>
      <c r="AS2" s="10">
        <v>75</v>
      </c>
      <c r="AT2" s="27">
        <f>AS2*20%</f>
        <v>15</v>
      </c>
      <c r="AU2" s="10">
        <v>100</v>
      </c>
      <c r="AV2" s="27">
        <f t="shared" ref="AV2:AV17" si="5">AU2*20%</f>
        <v>20</v>
      </c>
      <c r="AW2" s="10">
        <v>63</v>
      </c>
      <c r="AX2" s="27">
        <f>AW2*50%</f>
        <v>31.5</v>
      </c>
      <c r="AY2" s="28">
        <f t="shared" ref="AY2:AY10" si="6">SUM(AX2+AV2+AT2+AR2)</f>
        <v>75.5</v>
      </c>
      <c r="AZ2" s="29" t="str">
        <f>IF(AY2&gt;=50,"Προάγεται","Απορίπτεται")</f>
        <v>Προάγεται</v>
      </c>
      <c r="BA2" s="44" t="s">
        <v>53</v>
      </c>
      <c r="BB2" s="26">
        <v>100</v>
      </c>
      <c r="BC2" s="27">
        <f>BB2*10%</f>
        <v>10</v>
      </c>
      <c r="BD2" s="10">
        <v>100</v>
      </c>
      <c r="BE2" s="27">
        <f>BD2*20%</f>
        <v>20</v>
      </c>
      <c r="BF2" s="10">
        <v>90</v>
      </c>
      <c r="BG2" s="27">
        <f t="shared" ref="BG2:BG18" si="7">BF2*20%</f>
        <v>18</v>
      </c>
      <c r="BH2" s="10">
        <v>100</v>
      </c>
      <c r="BI2" s="27">
        <f>BH2*50%</f>
        <v>50</v>
      </c>
      <c r="BJ2" s="28">
        <f t="shared" ref="BJ2:BJ8" si="8">SUM(BI2+BG2+BE2+BC2)</f>
        <v>98</v>
      </c>
      <c r="BK2" s="29" t="str">
        <f>IF(BJ2&gt;=50,"Προάγεται","Απορίπτεται")</f>
        <v>Προάγεται</v>
      </c>
    </row>
    <row r="3" spans="1:63" ht="38.25" x14ac:dyDescent="0.25">
      <c r="A3" s="6">
        <v>2</v>
      </c>
      <c r="B3" s="29">
        <v>1342</v>
      </c>
      <c r="C3" s="29" t="s">
        <v>38</v>
      </c>
      <c r="D3" s="44" t="s">
        <v>32</v>
      </c>
      <c r="E3" s="26">
        <v>100</v>
      </c>
      <c r="F3" s="27">
        <f t="shared" ref="F3:F13" si="9">E3*15%</f>
        <v>15</v>
      </c>
      <c r="G3" s="10">
        <v>100</v>
      </c>
      <c r="H3" s="27">
        <f t="shared" ref="H3:H13" si="10">G3*25%</f>
        <v>25</v>
      </c>
      <c r="I3" s="10">
        <v>98</v>
      </c>
      <c r="J3" s="27">
        <f t="shared" ref="J3:J22" si="11">I3*60%</f>
        <v>58.8</v>
      </c>
      <c r="K3" s="28">
        <f t="shared" si="0"/>
        <v>98.8</v>
      </c>
      <c r="L3" s="29" t="str">
        <f>IF(K3&gt;=50,"Προάγεται","Απορίπτεται")</f>
        <v>Προάγεται</v>
      </c>
      <c r="M3" s="44" t="s">
        <v>33</v>
      </c>
      <c r="N3" s="26">
        <v>100</v>
      </c>
      <c r="O3" s="27">
        <f t="shared" ref="O3:O14" si="12">N3*15%</f>
        <v>15</v>
      </c>
      <c r="P3" s="10">
        <v>84</v>
      </c>
      <c r="Q3" s="27">
        <f t="shared" ref="Q3:Q14" si="13">P3*25%</f>
        <v>21</v>
      </c>
      <c r="R3" s="10">
        <v>97</v>
      </c>
      <c r="S3" s="27">
        <f t="shared" ref="S3:S19" si="14">R3*60%</f>
        <v>58.199999999999996</v>
      </c>
      <c r="T3" s="28">
        <f t="shared" si="1"/>
        <v>94.199999999999989</v>
      </c>
      <c r="U3" s="29" t="str">
        <f>IF(T3&gt;=50,"Προάγεται","Απορίπτεται")</f>
        <v>Προάγεται</v>
      </c>
      <c r="V3" s="44" t="s">
        <v>34</v>
      </c>
      <c r="W3" s="26">
        <v>80</v>
      </c>
      <c r="X3" s="27">
        <f t="shared" ref="X3:X13" si="15">W3*15%</f>
        <v>12</v>
      </c>
      <c r="Y3" s="10">
        <v>100</v>
      </c>
      <c r="Z3" s="27">
        <f t="shared" ref="Z3:Z13" si="16">Y3*25%</f>
        <v>25</v>
      </c>
      <c r="AA3" s="10">
        <v>78</v>
      </c>
      <c r="AB3" s="27">
        <f t="shared" ref="AB3:AB19" si="17">AA3*60%</f>
        <v>46.8</v>
      </c>
      <c r="AC3" s="28">
        <f t="shared" si="2"/>
        <v>83.8</v>
      </c>
      <c r="AD3" s="29" t="str">
        <f>IF(AC3&gt;=50,"Προάγεται","Απορίπτεται")</f>
        <v>Προάγεται</v>
      </c>
      <c r="AE3" s="44" t="s">
        <v>35</v>
      </c>
      <c r="AF3" s="26">
        <v>100</v>
      </c>
      <c r="AG3" s="27">
        <f t="shared" ref="AG3:AG18" si="18">AF3*10%</f>
        <v>10</v>
      </c>
      <c r="AH3" s="10">
        <v>100</v>
      </c>
      <c r="AI3" s="27">
        <f t="shared" ref="AI3:AI15" si="19">AH3*20%</f>
        <v>20</v>
      </c>
      <c r="AJ3" s="10">
        <v>95</v>
      </c>
      <c r="AK3" s="27">
        <f t="shared" si="3"/>
        <v>19</v>
      </c>
      <c r="AL3" s="10">
        <v>95</v>
      </c>
      <c r="AM3" s="27">
        <f t="shared" ref="AM3:AM10" si="20">AL3*50%</f>
        <v>47.5</v>
      </c>
      <c r="AN3" s="28">
        <f t="shared" si="4"/>
        <v>96.5</v>
      </c>
      <c r="AO3" s="29" t="str">
        <f t="shared" ref="AO3:AO15" si="21">IF(AN3&gt;=50,"Προάγεται","Απορίπτεται")</f>
        <v>Προάγεται</v>
      </c>
      <c r="AP3" s="44" t="s">
        <v>36</v>
      </c>
      <c r="AQ3" s="26">
        <v>95</v>
      </c>
      <c r="AR3" s="27">
        <f t="shared" ref="AR3:AR17" si="22">AQ3*10%</f>
        <v>9.5</v>
      </c>
      <c r="AS3" s="10">
        <v>95</v>
      </c>
      <c r="AT3" s="27">
        <f t="shared" ref="AT3:AT15" si="23">AS3*20%</f>
        <v>19</v>
      </c>
      <c r="AU3" s="10">
        <v>100</v>
      </c>
      <c r="AV3" s="27">
        <f t="shared" si="5"/>
        <v>20</v>
      </c>
      <c r="AW3" s="10">
        <v>96</v>
      </c>
      <c r="AX3" s="27">
        <f t="shared" ref="AX3:AX15" si="24">AW3*50%</f>
        <v>48</v>
      </c>
      <c r="AY3" s="28">
        <f t="shared" si="6"/>
        <v>96.5</v>
      </c>
      <c r="AZ3" s="29" t="str">
        <f t="shared" ref="AZ3:AZ15" si="25">IF(AY3&gt;=50,"Προάγεται","Απορίπτεται")</f>
        <v>Προάγεται</v>
      </c>
      <c r="BA3" s="44" t="s">
        <v>53</v>
      </c>
      <c r="BB3" s="26">
        <v>100</v>
      </c>
      <c r="BC3" s="27">
        <f t="shared" ref="BC3:BC18" si="26">BB3*10%</f>
        <v>10</v>
      </c>
      <c r="BD3" s="10">
        <v>100</v>
      </c>
      <c r="BE3" s="27">
        <f t="shared" ref="BE3:BE15" si="27">BD3*20%</f>
        <v>20</v>
      </c>
      <c r="BF3" s="10">
        <v>90</v>
      </c>
      <c r="BG3" s="27">
        <f t="shared" si="7"/>
        <v>18</v>
      </c>
      <c r="BH3" s="10">
        <v>100</v>
      </c>
      <c r="BI3" s="27">
        <f t="shared" ref="BI3:BI10" si="28">BH3*50%</f>
        <v>50</v>
      </c>
      <c r="BJ3" s="28">
        <f t="shared" si="8"/>
        <v>98</v>
      </c>
      <c r="BK3" s="29" t="str">
        <f t="shared" ref="BK3:BK15" si="29">IF(BJ3&gt;=50,"Προάγεται","Απορίπτεται")</f>
        <v>Προάγεται</v>
      </c>
    </row>
    <row r="4" spans="1:63" ht="38.25" x14ac:dyDescent="0.25">
      <c r="A4" s="6">
        <v>3</v>
      </c>
      <c r="B4" s="29">
        <v>1324</v>
      </c>
      <c r="C4" s="29" t="s">
        <v>39</v>
      </c>
      <c r="D4" s="44" t="s">
        <v>32</v>
      </c>
      <c r="E4" s="26">
        <v>100</v>
      </c>
      <c r="F4" s="27">
        <f t="shared" si="9"/>
        <v>15</v>
      </c>
      <c r="G4" s="10">
        <v>66</v>
      </c>
      <c r="H4" s="27">
        <f t="shared" si="10"/>
        <v>16.5</v>
      </c>
      <c r="I4" s="10">
        <v>77</v>
      </c>
      <c r="J4" s="27">
        <f t="shared" si="11"/>
        <v>46.199999999999996</v>
      </c>
      <c r="K4" s="28">
        <f t="shared" si="0"/>
        <v>77.699999999999989</v>
      </c>
      <c r="L4" s="29" t="str">
        <f t="shared" ref="L4:L22" si="30">IF(K4&gt;=50,"Προάγεται","Απορίπτεται")</f>
        <v>Προάγεται</v>
      </c>
      <c r="M4" s="44" t="s">
        <v>33</v>
      </c>
      <c r="N4" s="26">
        <v>100</v>
      </c>
      <c r="O4" s="27">
        <f t="shared" si="12"/>
        <v>15</v>
      </c>
      <c r="P4" s="10">
        <v>28</v>
      </c>
      <c r="Q4" s="27">
        <f t="shared" si="13"/>
        <v>7</v>
      </c>
      <c r="R4" s="10">
        <v>82</v>
      </c>
      <c r="S4" s="27">
        <f t="shared" si="14"/>
        <v>49.199999999999996</v>
      </c>
      <c r="T4" s="28">
        <f t="shared" si="1"/>
        <v>71.199999999999989</v>
      </c>
      <c r="U4" s="29" t="str">
        <f t="shared" ref="U4:U19" si="31">IF(T4&gt;=50,"Προάγεται","Απορίπτεται")</f>
        <v>Προάγεται</v>
      </c>
      <c r="V4" s="44" t="s">
        <v>34</v>
      </c>
      <c r="W4" s="26">
        <v>80</v>
      </c>
      <c r="X4" s="27">
        <f t="shared" si="15"/>
        <v>12</v>
      </c>
      <c r="Y4" s="10">
        <v>100</v>
      </c>
      <c r="Z4" s="27">
        <f t="shared" si="16"/>
        <v>25</v>
      </c>
      <c r="AA4" s="10">
        <v>79</v>
      </c>
      <c r="AB4" s="27">
        <f t="shared" si="17"/>
        <v>47.4</v>
      </c>
      <c r="AC4" s="28">
        <f t="shared" si="2"/>
        <v>84.4</v>
      </c>
      <c r="AD4" s="29" t="str">
        <f t="shared" ref="AD4:AD19" si="32">IF(AC4&gt;=50,"Προάγεται","Απορίπτεται")</f>
        <v>Προάγεται</v>
      </c>
      <c r="AE4" s="44" t="s">
        <v>35</v>
      </c>
      <c r="AF4" s="26">
        <v>100</v>
      </c>
      <c r="AG4" s="27">
        <f t="shared" si="18"/>
        <v>10</v>
      </c>
      <c r="AH4" s="10">
        <v>93</v>
      </c>
      <c r="AI4" s="27">
        <f t="shared" si="19"/>
        <v>18.600000000000001</v>
      </c>
      <c r="AJ4" s="10">
        <v>95</v>
      </c>
      <c r="AK4" s="27">
        <f t="shared" si="3"/>
        <v>19</v>
      </c>
      <c r="AL4" s="10">
        <v>94</v>
      </c>
      <c r="AM4" s="27">
        <f t="shared" si="20"/>
        <v>47</v>
      </c>
      <c r="AN4" s="28">
        <f t="shared" si="4"/>
        <v>94.6</v>
      </c>
      <c r="AO4" s="29" t="str">
        <f t="shared" si="21"/>
        <v>Προάγεται</v>
      </c>
      <c r="AP4" s="44" t="s">
        <v>36</v>
      </c>
      <c r="AQ4" s="26">
        <v>100</v>
      </c>
      <c r="AR4" s="27">
        <f t="shared" si="22"/>
        <v>10</v>
      </c>
      <c r="AS4" s="10">
        <v>77</v>
      </c>
      <c r="AT4" s="27">
        <f t="shared" si="23"/>
        <v>15.4</v>
      </c>
      <c r="AU4" s="10">
        <v>100</v>
      </c>
      <c r="AV4" s="27">
        <f t="shared" si="5"/>
        <v>20</v>
      </c>
      <c r="AW4" s="10">
        <v>75</v>
      </c>
      <c r="AX4" s="27">
        <f t="shared" si="24"/>
        <v>37.5</v>
      </c>
      <c r="AY4" s="28">
        <f t="shared" si="6"/>
        <v>82.9</v>
      </c>
      <c r="AZ4" s="29" t="str">
        <f t="shared" si="25"/>
        <v>Προάγεται</v>
      </c>
      <c r="BA4" s="44" t="s">
        <v>53</v>
      </c>
      <c r="BB4" s="26">
        <v>100</v>
      </c>
      <c r="BC4" s="27">
        <f t="shared" si="26"/>
        <v>10</v>
      </c>
      <c r="BD4" s="10">
        <v>83</v>
      </c>
      <c r="BE4" s="27">
        <f t="shared" si="27"/>
        <v>16.600000000000001</v>
      </c>
      <c r="BF4" s="10">
        <v>85</v>
      </c>
      <c r="BG4" s="27">
        <f t="shared" si="7"/>
        <v>17</v>
      </c>
      <c r="BH4" s="10">
        <v>96</v>
      </c>
      <c r="BI4" s="27">
        <f t="shared" si="28"/>
        <v>48</v>
      </c>
      <c r="BJ4" s="28">
        <f t="shared" si="8"/>
        <v>91.6</v>
      </c>
      <c r="BK4" s="29" t="str">
        <f t="shared" si="29"/>
        <v>Προάγεται</v>
      </c>
    </row>
    <row r="5" spans="1:63" ht="38.25" x14ac:dyDescent="0.25">
      <c r="A5" s="6">
        <v>4</v>
      </c>
      <c r="B5" s="29">
        <v>1336</v>
      </c>
      <c r="C5" s="29" t="s">
        <v>40</v>
      </c>
      <c r="D5" s="44" t="s">
        <v>32</v>
      </c>
      <c r="E5" s="26">
        <v>100</v>
      </c>
      <c r="F5" s="27">
        <f t="shared" si="9"/>
        <v>15</v>
      </c>
      <c r="G5" s="10">
        <v>93</v>
      </c>
      <c r="H5" s="27">
        <f t="shared" si="10"/>
        <v>23.25</v>
      </c>
      <c r="I5" s="10">
        <v>99</v>
      </c>
      <c r="J5" s="27">
        <f t="shared" si="11"/>
        <v>59.4</v>
      </c>
      <c r="K5" s="28">
        <f t="shared" si="0"/>
        <v>97.65</v>
      </c>
      <c r="L5" s="29" t="str">
        <f t="shared" si="30"/>
        <v>Προάγεται</v>
      </c>
      <c r="M5" s="44" t="s">
        <v>33</v>
      </c>
      <c r="N5" s="26">
        <v>100</v>
      </c>
      <c r="O5" s="27">
        <f t="shared" si="12"/>
        <v>15</v>
      </c>
      <c r="P5" s="10">
        <v>81</v>
      </c>
      <c r="Q5" s="27">
        <f t="shared" si="13"/>
        <v>20.25</v>
      </c>
      <c r="R5" s="10">
        <v>100</v>
      </c>
      <c r="S5" s="27">
        <f t="shared" si="14"/>
        <v>60</v>
      </c>
      <c r="T5" s="28">
        <f t="shared" si="1"/>
        <v>95.25</v>
      </c>
      <c r="U5" s="29" t="str">
        <f t="shared" si="31"/>
        <v>Προάγεται</v>
      </c>
      <c r="V5" s="44" t="s">
        <v>34</v>
      </c>
      <c r="W5" s="26">
        <v>80</v>
      </c>
      <c r="X5" s="27">
        <f t="shared" si="15"/>
        <v>12</v>
      </c>
      <c r="Y5" s="10">
        <v>100</v>
      </c>
      <c r="Z5" s="27">
        <f t="shared" si="16"/>
        <v>25</v>
      </c>
      <c r="AA5" s="10">
        <v>92</v>
      </c>
      <c r="AB5" s="27">
        <f t="shared" si="17"/>
        <v>55.199999999999996</v>
      </c>
      <c r="AC5" s="28">
        <f t="shared" si="2"/>
        <v>92.199999999999989</v>
      </c>
      <c r="AD5" s="29" t="str">
        <f t="shared" si="32"/>
        <v>Προάγεται</v>
      </c>
      <c r="AE5" s="44" t="s">
        <v>35</v>
      </c>
      <c r="AF5" s="26">
        <v>100</v>
      </c>
      <c r="AG5" s="27">
        <f t="shared" si="18"/>
        <v>10</v>
      </c>
      <c r="AH5" s="10">
        <v>98</v>
      </c>
      <c r="AI5" s="27">
        <f t="shared" si="19"/>
        <v>19.600000000000001</v>
      </c>
      <c r="AJ5" s="10">
        <v>95</v>
      </c>
      <c r="AK5" s="27">
        <f t="shared" si="3"/>
        <v>19</v>
      </c>
      <c r="AL5" s="10">
        <v>96</v>
      </c>
      <c r="AM5" s="27">
        <f t="shared" si="20"/>
        <v>48</v>
      </c>
      <c r="AN5" s="28">
        <f t="shared" si="4"/>
        <v>96.6</v>
      </c>
      <c r="AO5" s="29" t="str">
        <f t="shared" si="21"/>
        <v>Προάγεται</v>
      </c>
      <c r="AP5" s="44" t="s">
        <v>36</v>
      </c>
      <c r="AQ5" s="26">
        <v>90</v>
      </c>
      <c r="AR5" s="27">
        <f t="shared" si="22"/>
        <v>9</v>
      </c>
      <c r="AS5" s="10">
        <v>100</v>
      </c>
      <c r="AT5" s="27">
        <f t="shared" si="23"/>
        <v>20</v>
      </c>
      <c r="AU5" s="10">
        <v>100</v>
      </c>
      <c r="AV5" s="27">
        <f t="shared" si="5"/>
        <v>20</v>
      </c>
      <c r="AW5" s="10">
        <v>99</v>
      </c>
      <c r="AX5" s="27">
        <f t="shared" si="24"/>
        <v>49.5</v>
      </c>
      <c r="AY5" s="28">
        <f t="shared" si="6"/>
        <v>98.5</v>
      </c>
      <c r="AZ5" s="29" t="str">
        <f t="shared" si="25"/>
        <v>Προάγεται</v>
      </c>
      <c r="BA5" s="44" t="s">
        <v>53</v>
      </c>
      <c r="BB5" s="26">
        <v>100</v>
      </c>
      <c r="BC5" s="27">
        <f t="shared" si="26"/>
        <v>10</v>
      </c>
      <c r="BD5" s="10">
        <v>100</v>
      </c>
      <c r="BE5" s="27">
        <f t="shared" si="27"/>
        <v>20</v>
      </c>
      <c r="BF5" s="10">
        <v>90</v>
      </c>
      <c r="BG5" s="27">
        <f t="shared" si="7"/>
        <v>18</v>
      </c>
      <c r="BH5" s="10">
        <v>100</v>
      </c>
      <c r="BI5" s="27">
        <f t="shared" si="28"/>
        <v>50</v>
      </c>
      <c r="BJ5" s="28">
        <f t="shared" si="8"/>
        <v>98</v>
      </c>
      <c r="BK5" s="29" t="str">
        <f t="shared" si="29"/>
        <v>Προάγεται</v>
      </c>
    </row>
    <row r="6" spans="1:63" ht="38.25" x14ac:dyDescent="0.25">
      <c r="A6" s="6">
        <v>5</v>
      </c>
      <c r="B6" s="29">
        <v>1340</v>
      </c>
      <c r="C6" s="29" t="s">
        <v>41</v>
      </c>
      <c r="D6" s="44" t="s">
        <v>32</v>
      </c>
      <c r="E6" s="26"/>
      <c r="F6" s="27">
        <f t="shared" si="9"/>
        <v>0</v>
      </c>
      <c r="G6" s="10">
        <v>100</v>
      </c>
      <c r="H6" s="27">
        <f t="shared" si="10"/>
        <v>25</v>
      </c>
      <c r="I6" s="10"/>
      <c r="J6" s="27">
        <f t="shared" si="11"/>
        <v>0</v>
      </c>
      <c r="K6" s="28">
        <f t="shared" si="0"/>
        <v>25</v>
      </c>
      <c r="L6" s="29" t="str">
        <f t="shared" si="30"/>
        <v>Απορίπτεται</v>
      </c>
      <c r="M6" s="44" t="s">
        <v>33</v>
      </c>
      <c r="N6" s="26">
        <v>50</v>
      </c>
      <c r="O6" s="27">
        <f t="shared" si="12"/>
        <v>7.5</v>
      </c>
      <c r="P6" s="10">
        <v>0</v>
      </c>
      <c r="Q6" s="27">
        <v>1</v>
      </c>
      <c r="R6" s="10">
        <v>0</v>
      </c>
      <c r="S6" s="27">
        <v>0</v>
      </c>
      <c r="T6" s="28">
        <f t="shared" si="1"/>
        <v>8.5</v>
      </c>
      <c r="U6" s="29" t="str">
        <f t="shared" si="31"/>
        <v>Απορίπτεται</v>
      </c>
      <c r="V6" s="44" t="s">
        <v>34</v>
      </c>
      <c r="W6" s="26"/>
      <c r="X6" s="27">
        <f t="shared" si="15"/>
        <v>0</v>
      </c>
      <c r="Y6" s="10"/>
      <c r="Z6" s="27">
        <f t="shared" si="16"/>
        <v>0</v>
      </c>
      <c r="AA6" s="10"/>
      <c r="AB6" s="27">
        <f t="shared" si="17"/>
        <v>0</v>
      </c>
      <c r="AC6" s="28">
        <f t="shared" si="2"/>
        <v>0</v>
      </c>
      <c r="AD6" s="29" t="str">
        <f t="shared" si="32"/>
        <v>Απορίπτεται</v>
      </c>
      <c r="AE6" s="44" t="s">
        <v>35</v>
      </c>
      <c r="AF6" s="26"/>
      <c r="AG6" s="27">
        <f t="shared" si="18"/>
        <v>0</v>
      </c>
      <c r="AH6" s="10"/>
      <c r="AI6" s="27">
        <f t="shared" si="19"/>
        <v>0</v>
      </c>
      <c r="AJ6" s="10"/>
      <c r="AK6" s="27">
        <f t="shared" si="3"/>
        <v>0</v>
      </c>
      <c r="AL6" s="10"/>
      <c r="AM6" s="27">
        <f t="shared" si="20"/>
        <v>0</v>
      </c>
      <c r="AN6" s="28">
        <f t="shared" si="4"/>
        <v>0</v>
      </c>
      <c r="AO6" s="29" t="str">
        <f t="shared" si="21"/>
        <v>Απορίπτεται</v>
      </c>
      <c r="AP6" s="44" t="s">
        <v>36</v>
      </c>
      <c r="AQ6" s="26"/>
      <c r="AR6" s="27">
        <f t="shared" si="22"/>
        <v>0</v>
      </c>
      <c r="AS6" s="10"/>
      <c r="AT6" s="27">
        <f t="shared" si="23"/>
        <v>0</v>
      </c>
      <c r="AU6" s="10"/>
      <c r="AV6" s="27">
        <f t="shared" si="5"/>
        <v>0</v>
      </c>
      <c r="AW6" s="10"/>
      <c r="AX6" s="27">
        <f t="shared" si="24"/>
        <v>0</v>
      </c>
      <c r="AY6" s="28">
        <f t="shared" si="6"/>
        <v>0</v>
      </c>
      <c r="AZ6" s="29" t="str">
        <f t="shared" si="25"/>
        <v>Απορίπτεται</v>
      </c>
      <c r="BA6" s="44" t="s">
        <v>53</v>
      </c>
      <c r="BB6" s="26"/>
      <c r="BC6" s="27">
        <f t="shared" si="26"/>
        <v>0</v>
      </c>
      <c r="BD6" s="10"/>
      <c r="BE6" s="27">
        <f t="shared" si="27"/>
        <v>0</v>
      </c>
      <c r="BF6" s="10"/>
      <c r="BG6" s="27">
        <f t="shared" si="7"/>
        <v>0</v>
      </c>
      <c r="BH6" s="10"/>
      <c r="BI6" s="27">
        <f t="shared" si="28"/>
        <v>0</v>
      </c>
      <c r="BJ6" s="28">
        <f t="shared" si="8"/>
        <v>0</v>
      </c>
      <c r="BK6" s="29" t="str">
        <f t="shared" si="29"/>
        <v>Απορίπτεται</v>
      </c>
    </row>
    <row r="7" spans="1:63" ht="38.25" x14ac:dyDescent="0.25">
      <c r="A7" s="6">
        <v>6</v>
      </c>
      <c r="B7" s="29">
        <v>1335</v>
      </c>
      <c r="C7" s="29" t="s">
        <v>42</v>
      </c>
      <c r="D7" s="44" t="s">
        <v>32</v>
      </c>
      <c r="E7" s="26">
        <v>100</v>
      </c>
      <c r="F7" s="27">
        <f t="shared" si="9"/>
        <v>15</v>
      </c>
      <c r="G7" s="10">
        <v>28</v>
      </c>
      <c r="H7" s="27">
        <f t="shared" si="10"/>
        <v>7</v>
      </c>
      <c r="I7" s="10">
        <v>78</v>
      </c>
      <c r="J7" s="27">
        <f t="shared" si="11"/>
        <v>46.8</v>
      </c>
      <c r="K7" s="28">
        <f t="shared" si="0"/>
        <v>68.8</v>
      </c>
      <c r="L7" s="29" t="str">
        <f t="shared" si="30"/>
        <v>Προάγεται</v>
      </c>
      <c r="M7" s="44" t="s">
        <v>33</v>
      </c>
      <c r="N7" s="26">
        <v>100</v>
      </c>
      <c r="O7" s="27">
        <f t="shared" si="12"/>
        <v>15</v>
      </c>
      <c r="P7" s="10">
        <v>59</v>
      </c>
      <c r="Q7" s="27">
        <v>15</v>
      </c>
      <c r="R7" s="10">
        <v>9</v>
      </c>
      <c r="S7" s="27">
        <f t="shared" si="14"/>
        <v>5.3999999999999995</v>
      </c>
      <c r="T7" s="28">
        <f t="shared" si="1"/>
        <v>35.4</v>
      </c>
      <c r="U7" s="29" t="str">
        <f t="shared" si="31"/>
        <v>Απορίπτεται</v>
      </c>
      <c r="V7" s="44" t="s">
        <v>34</v>
      </c>
      <c r="W7" s="26">
        <v>60</v>
      </c>
      <c r="X7" s="27">
        <f t="shared" si="15"/>
        <v>9</v>
      </c>
      <c r="Y7" s="10">
        <v>50</v>
      </c>
      <c r="Z7" s="27">
        <f t="shared" si="16"/>
        <v>12.5</v>
      </c>
      <c r="AA7" s="10">
        <v>58</v>
      </c>
      <c r="AB7" s="27">
        <f t="shared" si="17"/>
        <v>34.799999999999997</v>
      </c>
      <c r="AC7" s="28">
        <f t="shared" si="2"/>
        <v>56.3</v>
      </c>
      <c r="AD7" s="29" t="str">
        <f t="shared" si="32"/>
        <v>Προάγεται</v>
      </c>
      <c r="AE7" s="44" t="s">
        <v>35</v>
      </c>
      <c r="AF7" s="26">
        <v>100</v>
      </c>
      <c r="AG7" s="27">
        <f t="shared" si="18"/>
        <v>10</v>
      </c>
      <c r="AH7" s="10">
        <v>50</v>
      </c>
      <c r="AI7" s="27">
        <f t="shared" si="19"/>
        <v>10</v>
      </c>
      <c r="AJ7" s="10">
        <v>90</v>
      </c>
      <c r="AK7" s="27">
        <f t="shared" si="3"/>
        <v>18</v>
      </c>
      <c r="AL7" s="10">
        <v>50</v>
      </c>
      <c r="AM7" s="27">
        <f t="shared" si="20"/>
        <v>25</v>
      </c>
      <c r="AN7" s="28">
        <f t="shared" si="4"/>
        <v>63</v>
      </c>
      <c r="AO7" s="29" t="str">
        <f t="shared" si="21"/>
        <v>Προάγεται</v>
      </c>
      <c r="AP7" s="44" t="s">
        <v>36</v>
      </c>
      <c r="AQ7" s="26">
        <v>60</v>
      </c>
      <c r="AR7" s="27">
        <f t="shared" si="22"/>
        <v>6</v>
      </c>
      <c r="AS7" s="10">
        <v>76</v>
      </c>
      <c r="AT7" s="27">
        <f t="shared" si="23"/>
        <v>15.200000000000001</v>
      </c>
      <c r="AU7" s="10">
        <v>90</v>
      </c>
      <c r="AV7" s="27">
        <f t="shared" si="5"/>
        <v>18</v>
      </c>
      <c r="AW7" s="10">
        <v>34</v>
      </c>
      <c r="AX7" s="27">
        <f t="shared" si="24"/>
        <v>17</v>
      </c>
      <c r="AY7" s="28">
        <f t="shared" si="6"/>
        <v>56.2</v>
      </c>
      <c r="AZ7" s="29" t="str">
        <f t="shared" si="25"/>
        <v>Προάγεται</v>
      </c>
      <c r="BA7" s="44" t="s">
        <v>53</v>
      </c>
      <c r="BB7" s="26">
        <v>95</v>
      </c>
      <c r="BC7" s="27">
        <f t="shared" si="26"/>
        <v>9.5</v>
      </c>
      <c r="BD7" s="10">
        <v>74</v>
      </c>
      <c r="BE7" s="27">
        <f t="shared" si="27"/>
        <v>14.8</v>
      </c>
      <c r="BF7" s="10">
        <v>85</v>
      </c>
      <c r="BG7" s="27">
        <f t="shared" si="7"/>
        <v>17</v>
      </c>
      <c r="BH7" s="10">
        <v>95</v>
      </c>
      <c r="BI7" s="27">
        <f t="shared" si="28"/>
        <v>47.5</v>
      </c>
      <c r="BJ7" s="28">
        <f t="shared" si="8"/>
        <v>88.8</v>
      </c>
      <c r="BK7" s="29" t="str">
        <f t="shared" si="29"/>
        <v>Προάγεται</v>
      </c>
    </row>
    <row r="8" spans="1:63" ht="38.25" x14ac:dyDescent="0.25">
      <c r="A8" s="6">
        <v>7</v>
      </c>
      <c r="B8" s="29">
        <v>1325</v>
      </c>
      <c r="C8" s="29" t="s">
        <v>43</v>
      </c>
      <c r="D8" s="44" t="s">
        <v>32</v>
      </c>
      <c r="E8" s="26">
        <v>100</v>
      </c>
      <c r="F8" s="27">
        <f t="shared" si="9"/>
        <v>15</v>
      </c>
      <c r="G8" s="10">
        <v>83</v>
      </c>
      <c r="H8" s="27">
        <f t="shared" si="10"/>
        <v>20.75</v>
      </c>
      <c r="I8" s="10">
        <v>98</v>
      </c>
      <c r="J8" s="27">
        <f t="shared" si="11"/>
        <v>58.8</v>
      </c>
      <c r="K8" s="28">
        <f t="shared" si="0"/>
        <v>94.55</v>
      </c>
      <c r="L8" s="29" t="str">
        <f t="shared" si="30"/>
        <v>Προάγεται</v>
      </c>
      <c r="M8" s="44" t="s">
        <v>33</v>
      </c>
      <c r="N8" s="26">
        <v>100</v>
      </c>
      <c r="O8" s="27">
        <f t="shared" si="12"/>
        <v>15</v>
      </c>
      <c r="P8" s="10">
        <v>50</v>
      </c>
      <c r="Q8" s="27">
        <f t="shared" si="13"/>
        <v>12.5</v>
      </c>
      <c r="R8" s="10">
        <v>73</v>
      </c>
      <c r="S8" s="27">
        <f t="shared" si="14"/>
        <v>43.8</v>
      </c>
      <c r="T8" s="28">
        <f t="shared" si="1"/>
        <v>71.3</v>
      </c>
      <c r="U8" s="29" t="str">
        <f t="shared" si="31"/>
        <v>Προάγεται</v>
      </c>
      <c r="V8" s="44" t="s">
        <v>34</v>
      </c>
      <c r="W8" s="26">
        <v>80</v>
      </c>
      <c r="X8" s="27">
        <f t="shared" si="15"/>
        <v>12</v>
      </c>
      <c r="Y8" s="10">
        <v>75</v>
      </c>
      <c r="Z8" s="27">
        <f t="shared" si="16"/>
        <v>18.75</v>
      </c>
      <c r="AA8" s="10">
        <v>79</v>
      </c>
      <c r="AB8" s="27">
        <f t="shared" si="17"/>
        <v>47.4</v>
      </c>
      <c r="AC8" s="28">
        <f t="shared" si="2"/>
        <v>78.150000000000006</v>
      </c>
      <c r="AD8" s="29" t="str">
        <f t="shared" si="32"/>
        <v>Προάγεται</v>
      </c>
      <c r="AE8" s="44" t="s">
        <v>35</v>
      </c>
      <c r="AF8" s="26">
        <v>100</v>
      </c>
      <c r="AG8" s="27">
        <f t="shared" si="18"/>
        <v>10</v>
      </c>
      <c r="AH8" s="10">
        <v>85</v>
      </c>
      <c r="AI8" s="27">
        <f t="shared" si="19"/>
        <v>17</v>
      </c>
      <c r="AJ8" s="10">
        <v>95</v>
      </c>
      <c r="AK8" s="27">
        <f t="shared" si="3"/>
        <v>19</v>
      </c>
      <c r="AL8" s="10">
        <v>91</v>
      </c>
      <c r="AM8" s="27">
        <f t="shared" si="20"/>
        <v>45.5</v>
      </c>
      <c r="AN8" s="28">
        <f t="shared" si="4"/>
        <v>91.5</v>
      </c>
      <c r="AO8" s="29" t="str">
        <f t="shared" si="21"/>
        <v>Προάγεται</v>
      </c>
      <c r="AP8" s="44" t="s">
        <v>36</v>
      </c>
      <c r="AQ8" s="26">
        <v>100</v>
      </c>
      <c r="AR8" s="27">
        <f t="shared" si="22"/>
        <v>10</v>
      </c>
      <c r="AS8" s="10">
        <v>74</v>
      </c>
      <c r="AT8" s="27">
        <f t="shared" si="23"/>
        <v>14.8</v>
      </c>
      <c r="AU8" s="10">
        <v>100</v>
      </c>
      <c r="AV8" s="27">
        <f t="shared" si="5"/>
        <v>20</v>
      </c>
      <c r="AW8" s="10">
        <v>82</v>
      </c>
      <c r="AX8" s="27">
        <f t="shared" si="24"/>
        <v>41</v>
      </c>
      <c r="AY8" s="28">
        <f t="shared" si="6"/>
        <v>85.8</v>
      </c>
      <c r="AZ8" s="29" t="str">
        <f t="shared" si="25"/>
        <v>Προάγεται</v>
      </c>
      <c r="BA8" s="44" t="s">
        <v>53</v>
      </c>
      <c r="BB8" s="26">
        <v>100</v>
      </c>
      <c r="BC8" s="27">
        <f t="shared" si="26"/>
        <v>10</v>
      </c>
      <c r="BD8" s="10">
        <v>97</v>
      </c>
      <c r="BE8" s="27">
        <f t="shared" si="27"/>
        <v>19.400000000000002</v>
      </c>
      <c r="BF8" s="10">
        <v>85</v>
      </c>
      <c r="BG8" s="27">
        <f t="shared" si="7"/>
        <v>17</v>
      </c>
      <c r="BH8" s="10">
        <v>97</v>
      </c>
      <c r="BI8" s="27">
        <f t="shared" si="28"/>
        <v>48.5</v>
      </c>
      <c r="BJ8" s="28">
        <f t="shared" si="8"/>
        <v>94.9</v>
      </c>
      <c r="BK8" s="29" t="str">
        <f t="shared" si="29"/>
        <v>Προάγεται</v>
      </c>
    </row>
    <row r="9" spans="1:63" ht="38.25" x14ac:dyDescent="0.25">
      <c r="A9" s="6">
        <v>8</v>
      </c>
      <c r="B9" s="29">
        <v>1334</v>
      </c>
      <c r="C9" s="29" t="s">
        <v>44</v>
      </c>
      <c r="D9" s="44" t="s">
        <v>32</v>
      </c>
      <c r="E9" s="26">
        <v>100</v>
      </c>
      <c r="F9" s="27">
        <f t="shared" si="9"/>
        <v>15</v>
      </c>
      <c r="G9" s="10">
        <v>97</v>
      </c>
      <c r="H9" s="27">
        <f t="shared" si="10"/>
        <v>24.25</v>
      </c>
      <c r="I9" s="10">
        <v>95</v>
      </c>
      <c r="J9" s="27">
        <f t="shared" si="11"/>
        <v>57</v>
      </c>
      <c r="K9" s="28">
        <f t="shared" si="0"/>
        <v>96.25</v>
      </c>
      <c r="L9" s="29" t="str">
        <f t="shared" si="30"/>
        <v>Προάγεται</v>
      </c>
      <c r="M9" s="44" t="s">
        <v>33</v>
      </c>
      <c r="N9" s="26">
        <v>100</v>
      </c>
      <c r="O9" s="27">
        <f t="shared" si="12"/>
        <v>15</v>
      </c>
      <c r="P9" s="10">
        <v>90</v>
      </c>
      <c r="Q9" s="27">
        <f t="shared" si="13"/>
        <v>22.5</v>
      </c>
      <c r="R9" s="10">
        <v>73</v>
      </c>
      <c r="S9" s="27">
        <f t="shared" si="14"/>
        <v>43.8</v>
      </c>
      <c r="T9" s="28">
        <f t="shared" si="1"/>
        <v>81.3</v>
      </c>
      <c r="U9" s="29" t="str">
        <f t="shared" si="31"/>
        <v>Προάγεται</v>
      </c>
      <c r="V9" s="44" t="s">
        <v>34</v>
      </c>
      <c r="W9" s="26">
        <v>70</v>
      </c>
      <c r="X9" s="27">
        <f t="shared" si="15"/>
        <v>10.5</v>
      </c>
      <c r="Y9" s="10">
        <v>81</v>
      </c>
      <c r="Z9" s="27">
        <f t="shared" si="16"/>
        <v>20.25</v>
      </c>
      <c r="AA9" s="10">
        <v>78</v>
      </c>
      <c r="AB9" s="27">
        <f t="shared" si="17"/>
        <v>46.8</v>
      </c>
      <c r="AC9" s="28">
        <f t="shared" si="2"/>
        <v>77.55</v>
      </c>
      <c r="AD9" s="29" t="str">
        <f t="shared" si="32"/>
        <v>Προάγεται</v>
      </c>
      <c r="AE9" s="44" t="s">
        <v>35</v>
      </c>
      <c r="AF9" s="26">
        <v>95</v>
      </c>
      <c r="AG9" s="27">
        <f t="shared" si="18"/>
        <v>9.5</v>
      </c>
      <c r="AH9" s="10">
        <v>89</v>
      </c>
      <c r="AI9" s="27">
        <f t="shared" si="19"/>
        <v>17.8</v>
      </c>
      <c r="AJ9" s="10">
        <v>90</v>
      </c>
      <c r="AK9" s="27">
        <f t="shared" si="3"/>
        <v>18</v>
      </c>
      <c r="AL9" s="10">
        <v>84</v>
      </c>
      <c r="AM9" s="27">
        <f t="shared" si="20"/>
        <v>42</v>
      </c>
      <c r="AN9" s="28">
        <f t="shared" ref="AN9:AN18" si="33">SUM(AM9+AK9+AI9+AG9)</f>
        <v>87.3</v>
      </c>
      <c r="AO9" s="29" t="str">
        <f t="shared" si="21"/>
        <v>Προάγεται</v>
      </c>
      <c r="AP9" s="44" t="s">
        <v>36</v>
      </c>
      <c r="AQ9" s="26">
        <v>50</v>
      </c>
      <c r="AR9" s="27">
        <f t="shared" si="22"/>
        <v>5</v>
      </c>
      <c r="AS9" s="10">
        <v>84</v>
      </c>
      <c r="AT9" s="27">
        <f t="shared" si="23"/>
        <v>16.8</v>
      </c>
      <c r="AU9" s="10">
        <v>90</v>
      </c>
      <c r="AV9" s="27">
        <f t="shared" si="5"/>
        <v>18</v>
      </c>
      <c r="AW9" s="10">
        <v>70</v>
      </c>
      <c r="AX9" s="27">
        <f t="shared" si="24"/>
        <v>35</v>
      </c>
      <c r="AY9" s="28">
        <f t="shared" si="6"/>
        <v>74.8</v>
      </c>
      <c r="AZ9" s="29" t="str">
        <f t="shared" si="25"/>
        <v>Προάγεται</v>
      </c>
      <c r="BA9" s="44" t="s">
        <v>53</v>
      </c>
      <c r="BB9" s="26">
        <v>95</v>
      </c>
      <c r="BC9" s="27">
        <f t="shared" si="26"/>
        <v>9.5</v>
      </c>
      <c r="BD9" s="10">
        <v>95</v>
      </c>
      <c r="BE9" s="27">
        <f t="shared" si="27"/>
        <v>19</v>
      </c>
      <c r="BF9" s="10">
        <v>85</v>
      </c>
      <c r="BG9" s="27">
        <f t="shared" si="7"/>
        <v>17</v>
      </c>
      <c r="BH9" s="10">
        <v>98</v>
      </c>
      <c r="BI9" s="27">
        <f t="shared" si="28"/>
        <v>49</v>
      </c>
      <c r="BJ9" s="28">
        <f t="shared" ref="BJ9:BJ18" si="34">SUM(BI9+BG9+BE9+BC9)</f>
        <v>94.5</v>
      </c>
      <c r="BK9" s="29" t="str">
        <f t="shared" si="29"/>
        <v>Προάγεται</v>
      </c>
    </row>
    <row r="10" spans="1:63" ht="38.25" x14ac:dyDescent="0.25">
      <c r="A10" s="6">
        <v>9</v>
      </c>
      <c r="B10" s="29">
        <v>1339</v>
      </c>
      <c r="C10" s="29" t="s">
        <v>45</v>
      </c>
      <c r="D10" s="44" t="s">
        <v>32</v>
      </c>
      <c r="E10" s="26">
        <v>100</v>
      </c>
      <c r="F10" s="27">
        <f t="shared" si="9"/>
        <v>15</v>
      </c>
      <c r="G10" s="10">
        <v>49</v>
      </c>
      <c r="H10" s="27">
        <f t="shared" si="10"/>
        <v>12.25</v>
      </c>
      <c r="I10" s="10">
        <v>58</v>
      </c>
      <c r="J10" s="27">
        <f t="shared" si="11"/>
        <v>34.799999999999997</v>
      </c>
      <c r="K10" s="28">
        <f t="shared" si="0"/>
        <v>62.05</v>
      </c>
      <c r="L10" s="29" t="str">
        <f t="shared" si="30"/>
        <v>Προάγεται</v>
      </c>
      <c r="M10" s="44" t="s">
        <v>33</v>
      </c>
      <c r="N10" s="26">
        <v>100</v>
      </c>
      <c r="O10" s="27">
        <f t="shared" si="12"/>
        <v>15</v>
      </c>
      <c r="P10" s="10">
        <v>50</v>
      </c>
      <c r="Q10" s="27">
        <f t="shared" si="13"/>
        <v>12.5</v>
      </c>
      <c r="R10" s="10">
        <v>21</v>
      </c>
      <c r="S10" s="27">
        <f t="shared" si="14"/>
        <v>12.6</v>
      </c>
      <c r="T10" s="28">
        <f t="shared" si="1"/>
        <v>40.1</v>
      </c>
      <c r="U10" s="29" t="str">
        <f t="shared" si="31"/>
        <v>Απορίπτεται</v>
      </c>
      <c r="V10" s="44" t="s">
        <v>34</v>
      </c>
      <c r="W10" s="26">
        <v>70</v>
      </c>
      <c r="X10" s="27">
        <f t="shared" si="15"/>
        <v>10.5</v>
      </c>
      <c r="Y10" s="10">
        <v>50</v>
      </c>
      <c r="Z10" s="27">
        <f t="shared" si="16"/>
        <v>12.5</v>
      </c>
      <c r="AA10" s="10">
        <v>45</v>
      </c>
      <c r="AB10" s="27">
        <f t="shared" si="17"/>
        <v>27</v>
      </c>
      <c r="AC10" s="28">
        <f t="shared" si="2"/>
        <v>50</v>
      </c>
      <c r="AD10" s="29" t="str">
        <f t="shared" si="32"/>
        <v>Προάγεται</v>
      </c>
      <c r="AE10" s="44" t="s">
        <v>35</v>
      </c>
      <c r="AF10" s="26">
        <v>100</v>
      </c>
      <c r="AG10" s="27">
        <f t="shared" si="18"/>
        <v>10</v>
      </c>
      <c r="AH10" s="10">
        <v>50</v>
      </c>
      <c r="AI10" s="27">
        <f t="shared" si="19"/>
        <v>10</v>
      </c>
      <c r="AJ10" s="10">
        <v>80</v>
      </c>
      <c r="AK10" s="27">
        <f t="shared" si="3"/>
        <v>16</v>
      </c>
      <c r="AL10" s="10">
        <v>60</v>
      </c>
      <c r="AM10" s="27">
        <f t="shared" si="20"/>
        <v>30</v>
      </c>
      <c r="AN10" s="28">
        <f t="shared" si="33"/>
        <v>66</v>
      </c>
      <c r="AO10" s="29" t="str">
        <f t="shared" si="21"/>
        <v>Προάγεται</v>
      </c>
      <c r="AP10" s="44" t="s">
        <v>36</v>
      </c>
      <c r="AQ10" s="26">
        <v>90</v>
      </c>
      <c r="AR10" s="27">
        <f t="shared" si="22"/>
        <v>9</v>
      </c>
      <c r="AS10" s="10">
        <v>45</v>
      </c>
      <c r="AT10" s="27">
        <f t="shared" si="23"/>
        <v>9</v>
      </c>
      <c r="AU10" s="10">
        <v>95</v>
      </c>
      <c r="AV10" s="27">
        <f t="shared" si="5"/>
        <v>19</v>
      </c>
      <c r="AW10" s="10">
        <v>26</v>
      </c>
      <c r="AX10" s="27">
        <f t="shared" si="24"/>
        <v>13</v>
      </c>
      <c r="AY10" s="28">
        <f t="shared" si="6"/>
        <v>50</v>
      </c>
      <c r="AZ10" s="29" t="str">
        <f t="shared" si="25"/>
        <v>Προάγεται</v>
      </c>
      <c r="BA10" s="44" t="s">
        <v>53</v>
      </c>
      <c r="BB10" s="26">
        <v>100</v>
      </c>
      <c r="BC10" s="27">
        <f t="shared" si="26"/>
        <v>10</v>
      </c>
      <c r="BD10" s="10">
        <v>70</v>
      </c>
      <c r="BE10" s="27">
        <f t="shared" si="27"/>
        <v>14</v>
      </c>
      <c r="BF10" s="10">
        <v>90</v>
      </c>
      <c r="BG10" s="27">
        <f t="shared" si="7"/>
        <v>18</v>
      </c>
      <c r="BH10" s="10">
        <v>93</v>
      </c>
      <c r="BI10" s="27">
        <f t="shared" si="28"/>
        <v>46.5</v>
      </c>
      <c r="BJ10" s="28">
        <f t="shared" si="34"/>
        <v>88.5</v>
      </c>
      <c r="BK10" s="29" t="str">
        <f t="shared" si="29"/>
        <v>Προάγεται</v>
      </c>
    </row>
    <row r="11" spans="1:63" ht="38.25" x14ac:dyDescent="0.25">
      <c r="A11" s="6">
        <v>10</v>
      </c>
      <c r="B11" s="29">
        <v>1328</v>
      </c>
      <c r="C11" s="29" t="s">
        <v>46</v>
      </c>
      <c r="D11" s="44" t="s">
        <v>32</v>
      </c>
      <c r="E11" s="26">
        <v>100</v>
      </c>
      <c r="F11" s="27">
        <f t="shared" si="9"/>
        <v>15</v>
      </c>
      <c r="G11" s="10">
        <v>55</v>
      </c>
      <c r="H11" s="27">
        <f t="shared" si="10"/>
        <v>13.75</v>
      </c>
      <c r="I11" s="10">
        <v>48</v>
      </c>
      <c r="J11" s="27">
        <f t="shared" si="11"/>
        <v>28.799999999999997</v>
      </c>
      <c r="K11" s="28">
        <f t="shared" si="0"/>
        <v>57.55</v>
      </c>
      <c r="L11" s="29" t="str">
        <f t="shared" si="30"/>
        <v>Προάγεται</v>
      </c>
      <c r="M11" s="44" t="s">
        <v>33</v>
      </c>
      <c r="N11" s="26">
        <v>100</v>
      </c>
      <c r="O11" s="27">
        <f t="shared" si="12"/>
        <v>15</v>
      </c>
      <c r="P11" s="10">
        <v>53</v>
      </c>
      <c r="Q11" s="27">
        <f t="shared" si="13"/>
        <v>13.25</v>
      </c>
      <c r="R11" s="10">
        <v>37</v>
      </c>
      <c r="S11" s="27">
        <f t="shared" si="14"/>
        <v>22.2</v>
      </c>
      <c r="T11" s="28">
        <f t="shared" si="1"/>
        <v>50.45</v>
      </c>
      <c r="U11" s="29" t="str">
        <f t="shared" si="31"/>
        <v>Προάγεται</v>
      </c>
      <c r="V11" s="44" t="s">
        <v>34</v>
      </c>
      <c r="W11" s="26">
        <v>70</v>
      </c>
      <c r="X11" s="27">
        <f t="shared" si="15"/>
        <v>10.5</v>
      </c>
      <c r="Y11" s="10">
        <v>52.5</v>
      </c>
      <c r="Z11" s="27">
        <f t="shared" si="16"/>
        <v>13.125</v>
      </c>
      <c r="AA11" s="10">
        <v>44</v>
      </c>
      <c r="AB11" s="27">
        <f t="shared" si="17"/>
        <v>26.4</v>
      </c>
      <c r="AC11" s="28">
        <f t="shared" si="2"/>
        <v>50.024999999999999</v>
      </c>
      <c r="AD11" s="29" t="str">
        <f t="shared" si="32"/>
        <v>Προάγεται</v>
      </c>
      <c r="AE11" s="44" t="s">
        <v>35</v>
      </c>
      <c r="AF11" s="26">
        <v>100</v>
      </c>
      <c r="AG11" s="27">
        <f t="shared" si="18"/>
        <v>10</v>
      </c>
      <c r="AH11" s="10">
        <v>96</v>
      </c>
      <c r="AI11" s="27">
        <f t="shared" si="19"/>
        <v>19.200000000000003</v>
      </c>
      <c r="AJ11" s="10">
        <v>95</v>
      </c>
      <c r="AK11" s="27">
        <f t="shared" si="3"/>
        <v>19</v>
      </c>
      <c r="AL11" s="10">
        <v>78</v>
      </c>
      <c r="AM11" s="27">
        <f t="shared" ref="AM11:AM18" si="35">AL11*60%</f>
        <v>46.8</v>
      </c>
      <c r="AN11" s="28">
        <f t="shared" si="33"/>
        <v>95</v>
      </c>
      <c r="AO11" s="29" t="str">
        <f t="shared" si="21"/>
        <v>Προάγεται</v>
      </c>
      <c r="AP11" s="44" t="s">
        <v>36</v>
      </c>
      <c r="AQ11" s="26">
        <v>100</v>
      </c>
      <c r="AR11" s="27">
        <f t="shared" si="22"/>
        <v>10</v>
      </c>
      <c r="AS11" s="10">
        <v>36</v>
      </c>
      <c r="AT11" s="27">
        <f t="shared" si="23"/>
        <v>7.2</v>
      </c>
      <c r="AU11" s="10">
        <v>100</v>
      </c>
      <c r="AV11" s="27">
        <f t="shared" si="5"/>
        <v>20</v>
      </c>
      <c r="AW11" s="10">
        <v>29</v>
      </c>
      <c r="AX11" s="27">
        <f t="shared" si="24"/>
        <v>14.5</v>
      </c>
      <c r="AY11" s="28">
        <f t="shared" ref="AY11:AY17" si="36">SUM(AX11+AV11+AT11+AR11)</f>
        <v>51.7</v>
      </c>
      <c r="AZ11" s="29" t="str">
        <f t="shared" si="25"/>
        <v>Προάγεται</v>
      </c>
      <c r="BA11" s="44" t="s">
        <v>53</v>
      </c>
      <c r="BB11" s="26">
        <v>100</v>
      </c>
      <c r="BC11" s="27">
        <f t="shared" si="26"/>
        <v>10</v>
      </c>
      <c r="BD11" s="10">
        <v>92</v>
      </c>
      <c r="BE11" s="27">
        <f t="shared" si="27"/>
        <v>18.400000000000002</v>
      </c>
      <c r="BF11" s="10">
        <v>85</v>
      </c>
      <c r="BG11" s="27">
        <f t="shared" si="7"/>
        <v>17</v>
      </c>
      <c r="BH11" s="10">
        <v>96</v>
      </c>
      <c r="BI11" s="27">
        <f>BH11*50%</f>
        <v>48</v>
      </c>
      <c r="BJ11" s="28">
        <f t="shared" si="34"/>
        <v>93.4</v>
      </c>
      <c r="BK11" s="29" t="str">
        <f t="shared" si="29"/>
        <v>Προάγεται</v>
      </c>
    </row>
    <row r="12" spans="1:63" ht="38.25" x14ac:dyDescent="0.25">
      <c r="A12" s="6">
        <v>11</v>
      </c>
      <c r="B12" s="29">
        <v>1332</v>
      </c>
      <c r="C12" s="29" t="s">
        <v>47</v>
      </c>
      <c r="D12" s="44" t="s">
        <v>32</v>
      </c>
      <c r="E12" s="26">
        <v>100</v>
      </c>
      <c r="F12" s="27">
        <f t="shared" si="9"/>
        <v>15</v>
      </c>
      <c r="G12" s="10">
        <v>77</v>
      </c>
      <c r="H12" s="27">
        <f t="shared" si="10"/>
        <v>19.25</v>
      </c>
      <c r="I12" s="10">
        <v>85</v>
      </c>
      <c r="J12" s="27">
        <f t="shared" si="11"/>
        <v>51</v>
      </c>
      <c r="K12" s="28">
        <f t="shared" si="0"/>
        <v>85.25</v>
      </c>
      <c r="L12" s="29" t="str">
        <f t="shared" si="30"/>
        <v>Προάγεται</v>
      </c>
      <c r="M12" s="44" t="s">
        <v>33</v>
      </c>
      <c r="N12" s="26">
        <v>100</v>
      </c>
      <c r="O12" s="27">
        <f t="shared" si="12"/>
        <v>15</v>
      </c>
      <c r="P12" s="10">
        <v>55</v>
      </c>
      <c r="Q12" s="27">
        <f t="shared" si="13"/>
        <v>13.75</v>
      </c>
      <c r="R12" s="10">
        <v>63</v>
      </c>
      <c r="S12" s="27">
        <f t="shared" si="14"/>
        <v>37.799999999999997</v>
      </c>
      <c r="T12" s="28">
        <f t="shared" si="1"/>
        <v>66.55</v>
      </c>
      <c r="U12" s="29" t="str">
        <f t="shared" si="31"/>
        <v>Προάγεται</v>
      </c>
      <c r="V12" s="44" t="s">
        <v>34</v>
      </c>
      <c r="W12" s="26">
        <v>80</v>
      </c>
      <c r="X12" s="27">
        <f t="shared" si="15"/>
        <v>12</v>
      </c>
      <c r="Y12" s="10">
        <v>80</v>
      </c>
      <c r="Z12" s="27">
        <f t="shared" si="16"/>
        <v>20</v>
      </c>
      <c r="AA12" s="10">
        <v>76</v>
      </c>
      <c r="AB12" s="27">
        <f t="shared" si="17"/>
        <v>45.6</v>
      </c>
      <c r="AC12" s="28">
        <f t="shared" si="2"/>
        <v>77.599999999999994</v>
      </c>
      <c r="AD12" s="29" t="str">
        <f t="shared" si="32"/>
        <v>Προάγεται</v>
      </c>
      <c r="AE12" s="44" t="s">
        <v>35</v>
      </c>
      <c r="AF12" s="26">
        <v>100</v>
      </c>
      <c r="AG12" s="27">
        <f t="shared" si="18"/>
        <v>10</v>
      </c>
      <c r="AH12" s="10">
        <v>75</v>
      </c>
      <c r="AI12" s="27">
        <f t="shared" si="19"/>
        <v>15</v>
      </c>
      <c r="AJ12" s="10">
        <v>90</v>
      </c>
      <c r="AK12" s="27">
        <f t="shared" si="3"/>
        <v>18</v>
      </c>
      <c r="AL12" s="10">
        <v>79</v>
      </c>
      <c r="AM12" s="27">
        <f>AL12*50%</f>
        <v>39.5</v>
      </c>
      <c r="AN12" s="28">
        <f t="shared" si="33"/>
        <v>82.5</v>
      </c>
      <c r="AO12" s="29" t="str">
        <f t="shared" si="21"/>
        <v>Προάγεται</v>
      </c>
      <c r="AP12" s="44" t="s">
        <v>36</v>
      </c>
      <c r="AQ12" s="26">
        <v>70</v>
      </c>
      <c r="AR12" s="27">
        <f t="shared" si="22"/>
        <v>7</v>
      </c>
      <c r="AS12" s="10">
        <v>84</v>
      </c>
      <c r="AT12" s="27">
        <f t="shared" si="23"/>
        <v>16.8</v>
      </c>
      <c r="AU12" s="10">
        <v>90</v>
      </c>
      <c r="AV12" s="27">
        <f t="shared" si="5"/>
        <v>18</v>
      </c>
      <c r="AW12" s="10">
        <v>86</v>
      </c>
      <c r="AX12" s="27">
        <f t="shared" si="24"/>
        <v>43</v>
      </c>
      <c r="AY12" s="28">
        <f t="shared" si="36"/>
        <v>84.8</v>
      </c>
      <c r="AZ12" s="29" t="str">
        <f t="shared" si="25"/>
        <v>Προάγεται</v>
      </c>
      <c r="BA12" s="44" t="s">
        <v>53</v>
      </c>
      <c r="BB12" s="26">
        <v>95</v>
      </c>
      <c r="BC12" s="27">
        <f t="shared" si="26"/>
        <v>9.5</v>
      </c>
      <c r="BD12" s="10">
        <v>94</v>
      </c>
      <c r="BE12" s="27">
        <f t="shared" si="27"/>
        <v>18.8</v>
      </c>
      <c r="BF12" s="10">
        <v>85</v>
      </c>
      <c r="BG12" s="27">
        <f t="shared" si="7"/>
        <v>17</v>
      </c>
      <c r="BH12" s="10">
        <v>97</v>
      </c>
      <c r="BI12" s="27">
        <f>BH12*50%</f>
        <v>48.5</v>
      </c>
      <c r="BJ12" s="28">
        <f t="shared" si="34"/>
        <v>93.8</v>
      </c>
      <c r="BK12" s="29" t="str">
        <f t="shared" si="29"/>
        <v>Προάγεται</v>
      </c>
    </row>
    <row r="13" spans="1:63" ht="38.25" x14ac:dyDescent="0.25">
      <c r="A13" s="6">
        <v>12</v>
      </c>
      <c r="B13" s="29">
        <v>1331</v>
      </c>
      <c r="C13" s="29" t="s">
        <v>48</v>
      </c>
      <c r="D13" s="44" t="s">
        <v>32</v>
      </c>
      <c r="E13" s="26">
        <v>100</v>
      </c>
      <c r="F13" s="27">
        <f t="shared" si="9"/>
        <v>15</v>
      </c>
      <c r="G13" s="10">
        <v>40</v>
      </c>
      <c r="H13" s="27">
        <f t="shared" si="10"/>
        <v>10</v>
      </c>
      <c r="I13" s="10">
        <v>43</v>
      </c>
      <c r="J13" s="27">
        <f t="shared" si="11"/>
        <v>25.8</v>
      </c>
      <c r="K13" s="28">
        <f t="shared" si="0"/>
        <v>50.8</v>
      </c>
      <c r="L13" s="29" t="str">
        <f t="shared" si="30"/>
        <v>Προάγεται</v>
      </c>
      <c r="M13" s="44" t="s">
        <v>33</v>
      </c>
      <c r="N13" s="26">
        <v>100</v>
      </c>
      <c r="O13" s="27">
        <f t="shared" si="12"/>
        <v>15</v>
      </c>
      <c r="P13" s="10">
        <v>50</v>
      </c>
      <c r="Q13" s="27">
        <f t="shared" si="13"/>
        <v>12.5</v>
      </c>
      <c r="R13" s="10">
        <v>18</v>
      </c>
      <c r="S13" s="27">
        <f t="shared" si="14"/>
        <v>10.799999999999999</v>
      </c>
      <c r="T13" s="28">
        <f t="shared" si="1"/>
        <v>38.299999999999997</v>
      </c>
      <c r="U13" s="29" t="str">
        <f t="shared" si="31"/>
        <v>Απορίπτεται</v>
      </c>
      <c r="V13" s="44" t="s">
        <v>34</v>
      </c>
      <c r="W13" s="26">
        <v>70</v>
      </c>
      <c r="X13" s="27">
        <f t="shared" si="15"/>
        <v>10.5</v>
      </c>
      <c r="Y13" s="10">
        <v>29</v>
      </c>
      <c r="Z13" s="27">
        <f t="shared" si="16"/>
        <v>7.25</v>
      </c>
      <c r="AA13" s="10">
        <v>54</v>
      </c>
      <c r="AB13" s="27">
        <f t="shared" si="17"/>
        <v>32.4</v>
      </c>
      <c r="AC13" s="28">
        <f t="shared" si="2"/>
        <v>50.15</v>
      </c>
      <c r="AD13" s="29" t="str">
        <f t="shared" si="32"/>
        <v>Προάγεται</v>
      </c>
      <c r="AE13" s="44" t="s">
        <v>35</v>
      </c>
      <c r="AF13" s="26">
        <v>100</v>
      </c>
      <c r="AG13" s="27">
        <f t="shared" si="18"/>
        <v>10</v>
      </c>
      <c r="AH13" s="10">
        <v>52</v>
      </c>
      <c r="AI13" s="27">
        <f t="shared" si="19"/>
        <v>10.4</v>
      </c>
      <c r="AJ13" s="10">
        <v>95</v>
      </c>
      <c r="AK13" s="27">
        <f t="shared" si="3"/>
        <v>19</v>
      </c>
      <c r="AL13" s="10">
        <v>61</v>
      </c>
      <c r="AM13" s="27">
        <f>AL13*50%</f>
        <v>30.5</v>
      </c>
      <c r="AN13" s="28">
        <f t="shared" si="33"/>
        <v>69.900000000000006</v>
      </c>
      <c r="AO13" s="29" t="str">
        <f t="shared" si="21"/>
        <v>Προάγεται</v>
      </c>
      <c r="AP13" s="44" t="s">
        <v>36</v>
      </c>
      <c r="AQ13" s="26">
        <v>90</v>
      </c>
      <c r="AR13" s="27">
        <f t="shared" si="22"/>
        <v>9</v>
      </c>
      <c r="AS13" s="10">
        <v>45</v>
      </c>
      <c r="AT13" s="27">
        <f t="shared" si="23"/>
        <v>9</v>
      </c>
      <c r="AU13" s="10">
        <v>100</v>
      </c>
      <c r="AV13" s="27">
        <f t="shared" si="5"/>
        <v>20</v>
      </c>
      <c r="AW13" s="10">
        <v>24</v>
      </c>
      <c r="AX13" s="27">
        <f t="shared" si="24"/>
        <v>12</v>
      </c>
      <c r="AY13" s="28">
        <f t="shared" si="36"/>
        <v>50</v>
      </c>
      <c r="AZ13" s="29" t="str">
        <f t="shared" si="25"/>
        <v>Προάγεται</v>
      </c>
      <c r="BA13" s="44" t="s">
        <v>53</v>
      </c>
      <c r="BB13" s="26">
        <v>100</v>
      </c>
      <c r="BC13" s="27">
        <f t="shared" si="26"/>
        <v>10</v>
      </c>
      <c r="BD13" s="10">
        <v>77</v>
      </c>
      <c r="BE13" s="27">
        <f t="shared" si="27"/>
        <v>15.4</v>
      </c>
      <c r="BF13" s="10">
        <v>85</v>
      </c>
      <c r="BG13" s="27">
        <f t="shared" si="7"/>
        <v>17</v>
      </c>
      <c r="BH13" s="10">
        <v>84</v>
      </c>
      <c r="BI13" s="27">
        <f>BH13*50%</f>
        <v>42</v>
      </c>
      <c r="BJ13" s="28">
        <f t="shared" si="34"/>
        <v>84.4</v>
      </c>
      <c r="BK13" s="29" t="str">
        <f t="shared" si="29"/>
        <v>Προάγεται</v>
      </c>
    </row>
    <row r="14" spans="1:63" ht="38.25" x14ac:dyDescent="0.25">
      <c r="A14" s="6">
        <v>13</v>
      </c>
      <c r="B14" s="29">
        <v>1337</v>
      </c>
      <c r="C14" s="29" t="s">
        <v>49</v>
      </c>
      <c r="D14" s="44" t="s">
        <v>32</v>
      </c>
      <c r="E14" s="26">
        <v>100</v>
      </c>
      <c r="F14" s="27">
        <f t="shared" ref="F14:F22" si="37">E14*10%</f>
        <v>10</v>
      </c>
      <c r="G14" s="10">
        <v>56</v>
      </c>
      <c r="H14" s="27">
        <f>G14*25%</f>
        <v>14</v>
      </c>
      <c r="I14" s="10">
        <v>65</v>
      </c>
      <c r="J14" s="27">
        <f t="shared" si="11"/>
        <v>39</v>
      </c>
      <c r="K14" s="28">
        <f t="shared" ref="K14:K22" si="38">SUM(J14+H14+F14)</f>
        <v>63</v>
      </c>
      <c r="L14" s="29" t="str">
        <f t="shared" si="30"/>
        <v>Προάγεται</v>
      </c>
      <c r="M14" s="44" t="s">
        <v>33</v>
      </c>
      <c r="N14" s="26">
        <v>100</v>
      </c>
      <c r="O14" s="27">
        <f t="shared" si="12"/>
        <v>15</v>
      </c>
      <c r="P14" s="10">
        <v>50</v>
      </c>
      <c r="Q14" s="27">
        <f t="shared" si="13"/>
        <v>12.5</v>
      </c>
      <c r="R14" s="10">
        <v>38</v>
      </c>
      <c r="S14" s="27">
        <f t="shared" si="14"/>
        <v>22.8</v>
      </c>
      <c r="T14" s="28">
        <f t="shared" ref="T14:T19" si="39">SUM(S14+Q14+O14)</f>
        <v>50.3</v>
      </c>
      <c r="U14" s="29" t="str">
        <f t="shared" si="31"/>
        <v>Προάγεται</v>
      </c>
      <c r="V14" s="44" t="s">
        <v>34</v>
      </c>
      <c r="W14" s="26">
        <v>70</v>
      </c>
      <c r="X14" s="27">
        <f>W14*15%</f>
        <v>10.5</v>
      </c>
      <c r="Y14" s="10">
        <v>50</v>
      </c>
      <c r="Z14" s="27">
        <f>Y14*25%</f>
        <v>12.5</v>
      </c>
      <c r="AA14" s="10">
        <v>56</v>
      </c>
      <c r="AB14" s="27">
        <f t="shared" si="17"/>
        <v>33.6</v>
      </c>
      <c r="AC14" s="28">
        <f t="shared" ref="AC14:AC19" si="40">SUM(AB14+Z14+X14)</f>
        <v>56.6</v>
      </c>
      <c r="AD14" s="29" t="str">
        <f t="shared" si="32"/>
        <v>Προάγεται</v>
      </c>
      <c r="AE14" s="44" t="s">
        <v>35</v>
      </c>
      <c r="AF14" s="26">
        <v>100</v>
      </c>
      <c r="AG14" s="27">
        <f t="shared" si="18"/>
        <v>10</v>
      </c>
      <c r="AH14" s="10">
        <v>64</v>
      </c>
      <c r="AI14" s="27">
        <f t="shared" si="19"/>
        <v>12.8</v>
      </c>
      <c r="AJ14" s="10">
        <v>95</v>
      </c>
      <c r="AK14" s="27">
        <f t="shared" si="3"/>
        <v>19</v>
      </c>
      <c r="AL14" s="10">
        <v>67</v>
      </c>
      <c r="AM14" s="27">
        <f>AL14*50%</f>
        <v>33.5</v>
      </c>
      <c r="AN14" s="28">
        <f t="shared" si="33"/>
        <v>75.3</v>
      </c>
      <c r="AO14" s="29" t="str">
        <f t="shared" si="21"/>
        <v>Προάγεται</v>
      </c>
      <c r="AP14" s="44" t="s">
        <v>36</v>
      </c>
      <c r="AQ14" s="26">
        <v>85</v>
      </c>
      <c r="AR14" s="27">
        <f t="shared" si="22"/>
        <v>8.5</v>
      </c>
      <c r="AS14" s="10">
        <v>54</v>
      </c>
      <c r="AT14" s="27">
        <f t="shared" si="23"/>
        <v>10.8</v>
      </c>
      <c r="AU14" s="10">
        <v>100</v>
      </c>
      <c r="AV14" s="27">
        <f t="shared" si="5"/>
        <v>20</v>
      </c>
      <c r="AW14" s="10">
        <v>35</v>
      </c>
      <c r="AX14" s="27">
        <f t="shared" si="24"/>
        <v>17.5</v>
      </c>
      <c r="AY14" s="28">
        <f t="shared" si="36"/>
        <v>56.8</v>
      </c>
      <c r="AZ14" s="29" t="str">
        <f t="shared" si="25"/>
        <v>Προάγεται</v>
      </c>
      <c r="BA14" s="44" t="s">
        <v>53</v>
      </c>
      <c r="BB14" s="26">
        <v>100</v>
      </c>
      <c r="BC14" s="27">
        <f t="shared" si="26"/>
        <v>10</v>
      </c>
      <c r="BD14" s="10">
        <v>100</v>
      </c>
      <c r="BE14" s="27">
        <f t="shared" si="27"/>
        <v>20</v>
      </c>
      <c r="BF14" s="10">
        <v>90</v>
      </c>
      <c r="BG14" s="27">
        <f t="shared" si="7"/>
        <v>18</v>
      </c>
      <c r="BH14" s="10">
        <v>99</v>
      </c>
      <c r="BI14" s="27">
        <f>BH14*50%</f>
        <v>49.5</v>
      </c>
      <c r="BJ14" s="28">
        <f t="shared" si="34"/>
        <v>97.5</v>
      </c>
      <c r="BK14" s="29" t="str">
        <f t="shared" si="29"/>
        <v>Προάγεται</v>
      </c>
    </row>
    <row r="15" spans="1:63" ht="38.25" x14ac:dyDescent="0.25">
      <c r="A15" s="6">
        <v>14</v>
      </c>
      <c r="B15" s="29">
        <v>1349</v>
      </c>
      <c r="C15" s="29" t="s">
        <v>50</v>
      </c>
      <c r="D15" s="44" t="s">
        <v>32</v>
      </c>
      <c r="E15" s="26">
        <v>100</v>
      </c>
      <c r="F15" s="27">
        <f t="shared" si="37"/>
        <v>10</v>
      </c>
      <c r="G15" s="10">
        <v>93</v>
      </c>
      <c r="H15" s="27">
        <f>G15*25%</f>
        <v>23.25</v>
      </c>
      <c r="I15" s="10">
        <v>85</v>
      </c>
      <c r="J15" s="27">
        <f t="shared" si="11"/>
        <v>51</v>
      </c>
      <c r="K15" s="28">
        <f t="shared" si="38"/>
        <v>84.25</v>
      </c>
      <c r="L15" s="29" t="str">
        <f t="shared" si="30"/>
        <v>Προάγεται</v>
      </c>
      <c r="M15" s="44" t="s">
        <v>33</v>
      </c>
      <c r="N15" s="26">
        <v>70</v>
      </c>
      <c r="O15" s="27">
        <f>N15*15%</f>
        <v>10.5</v>
      </c>
      <c r="P15" s="10">
        <v>70</v>
      </c>
      <c r="Q15" s="27">
        <f>P15*25%</f>
        <v>17.5</v>
      </c>
      <c r="R15" s="10">
        <v>100</v>
      </c>
      <c r="S15" s="27">
        <f t="shared" si="14"/>
        <v>60</v>
      </c>
      <c r="T15" s="28">
        <f t="shared" si="39"/>
        <v>88</v>
      </c>
      <c r="U15" s="29" t="str">
        <f t="shared" si="31"/>
        <v>Προάγεται</v>
      </c>
      <c r="V15" s="44" t="s">
        <v>34</v>
      </c>
      <c r="W15" s="26">
        <v>100</v>
      </c>
      <c r="X15" s="27">
        <f>W15*15%</f>
        <v>15</v>
      </c>
      <c r="Y15" s="10">
        <v>100</v>
      </c>
      <c r="Z15" s="27">
        <f>Y15*25%</f>
        <v>25</v>
      </c>
      <c r="AA15" s="10">
        <v>100</v>
      </c>
      <c r="AB15" s="27">
        <f t="shared" si="17"/>
        <v>60</v>
      </c>
      <c r="AC15" s="28">
        <f t="shared" si="40"/>
        <v>100</v>
      </c>
      <c r="AD15" s="29" t="str">
        <f t="shared" si="32"/>
        <v>Προάγεται</v>
      </c>
      <c r="AE15" s="44" t="s">
        <v>35</v>
      </c>
      <c r="AF15" s="26">
        <v>100</v>
      </c>
      <c r="AG15" s="27">
        <f t="shared" si="18"/>
        <v>10</v>
      </c>
      <c r="AH15" s="10">
        <v>98</v>
      </c>
      <c r="AI15" s="27">
        <f t="shared" si="19"/>
        <v>19.600000000000001</v>
      </c>
      <c r="AJ15" s="10">
        <v>95</v>
      </c>
      <c r="AK15" s="27">
        <f t="shared" si="3"/>
        <v>19</v>
      </c>
      <c r="AL15" s="10">
        <v>100</v>
      </c>
      <c r="AM15" s="27">
        <f>AL15*50%</f>
        <v>50</v>
      </c>
      <c r="AN15" s="28">
        <f t="shared" si="33"/>
        <v>98.6</v>
      </c>
      <c r="AO15" s="29" t="str">
        <f t="shared" si="21"/>
        <v>Προάγεται</v>
      </c>
      <c r="AP15" s="44" t="s">
        <v>36</v>
      </c>
      <c r="AQ15" s="26">
        <v>90</v>
      </c>
      <c r="AR15" s="27">
        <f t="shared" si="22"/>
        <v>9</v>
      </c>
      <c r="AS15" s="10">
        <v>80</v>
      </c>
      <c r="AT15" s="27">
        <f t="shared" si="23"/>
        <v>16</v>
      </c>
      <c r="AU15" s="10">
        <v>80</v>
      </c>
      <c r="AV15" s="27">
        <f t="shared" si="5"/>
        <v>16</v>
      </c>
      <c r="AW15" s="10">
        <v>75</v>
      </c>
      <c r="AX15" s="27">
        <f t="shared" si="24"/>
        <v>37.5</v>
      </c>
      <c r="AY15" s="28">
        <f t="shared" si="36"/>
        <v>78.5</v>
      </c>
      <c r="AZ15" s="29" t="str">
        <f t="shared" si="25"/>
        <v>Προάγεται</v>
      </c>
      <c r="BA15" s="44" t="s">
        <v>53</v>
      </c>
      <c r="BB15" s="26">
        <v>100</v>
      </c>
      <c r="BC15" s="27">
        <f t="shared" si="26"/>
        <v>10</v>
      </c>
      <c r="BD15" s="10">
        <v>100</v>
      </c>
      <c r="BE15" s="27">
        <f t="shared" si="27"/>
        <v>20</v>
      </c>
      <c r="BF15" s="10">
        <v>90</v>
      </c>
      <c r="BG15" s="27">
        <f t="shared" si="7"/>
        <v>18</v>
      </c>
      <c r="BH15" s="10">
        <v>100</v>
      </c>
      <c r="BI15" s="27">
        <f>BH15*50%</f>
        <v>50</v>
      </c>
      <c r="BJ15" s="28">
        <f t="shared" si="34"/>
        <v>98</v>
      </c>
      <c r="BK15" s="29" t="str">
        <f t="shared" si="29"/>
        <v>Προάγεται</v>
      </c>
    </row>
    <row r="16" spans="1:63" ht="38.25" x14ac:dyDescent="0.25">
      <c r="A16" s="6">
        <v>15</v>
      </c>
      <c r="B16" s="29"/>
      <c r="C16" s="29" t="s">
        <v>51</v>
      </c>
      <c r="D16" s="44" t="s">
        <v>32</v>
      </c>
      <c r="E16" s="26"/>
      <c r="F16" s="27">
        <f t="shared" si="37"/>
        <v>0</v>
      </c>
      <c r="G16" s="10"/>
      <c r="H16" s="27">
        <f t="shared" ref="H16:H22" si="41">G16*10%</f>
        <v>0</v>
      </c>
      <c r="I16" s="10">
        <v>57</v>
      </c>
      <c r="J16" s="27">
        <f t="shared" si="11"/>
        <v>34.199999999999996</v>
      </c>
      <c r="K16" s="28">
        <f t="shared" si="38"/>
        <v>34.199999999999996</v>
      </c>
      <c r="L16" s="29" t="str">
        <f t="shared" si="30"/>
        <v>Απορίπτεται</v>
      </c>
      <c r="M16" s="44" t="s">
        <v>33</v>
      </c>
      <c r="N16" s="26"/>
      <c r="O16" s="27"/>
      <c r="P16" s="10"/>
      <c r="Q16" s="27"/>
      <c r="R16" s="10"/>
      <c r="S16" s="27"/>
      <c r="T16" s="28"/>
      <c r="U16" s="29"/>
      <c r="V16" s="44" t="s">
        <v>34</v>
      </c>
      <c r="W16" s="26"/>
      <c r="X16" s="27">
        <f t="shared" ref="X16:X19" si="42">W16*10%</f>
        <v>0</v>
      </c>
      <c r="Y16" s="10"/>
      <c r="Z16" s="27">
        <f t="shared" ref="Z16:Z19" si="43">Y16*10%</f>
        <v>0</v>
      </c>
      <c r="AA16" s="10"/>
      <c r="AB16" s="27">
        <f t="shared" si="17"/>
        <v>0</v>
      </c>
      <c r="AC16" s="28">
        <f t="shared" si="40"/>
        <v>0</v>
      </c>
      <c r="AD16" s="29"/>
      <c r="AE16" s="7"/>
      <c r="AF16" s="26"/>
      <c r="AG16" s="27">
        <f t="shared" si="18"/>
        <v>0</v>
      </c>
      <c r="AH16" s="10"/>
      <c r="AI16" s="27">
        <f t="shared" ref="AI16:AI18" si="44">AH16*10%</f>
        <v>0</v>
      </c>
      <c r="AJ16" s="10"/>
      <c r="AK16" s="27">
        <f t="shared" si="3"/>
        <v>0</v>
      </c>
      <c r="AL16" s="10"/>
      <c r="AM16" s="27">
        <f t="shared" si="35"/>
        <v>0</v>
      </c>
      <c r="AN16" s="28">
        <f t="shared" si="33"/>
        <v>0</v>
      </c>
      <c r="AO16" s="29"/>
      <c r="AP16" s="44" t="s">
        <v>36</v>
      </c>
      <c r="AQ16" s="26"/>
      <c r="AR16" s="27">
        <f t="shared" si="22"/>
        <v>0</v>
      </c>
      <c r="AS16" s="10"/>
      <c r="AT16" s="27">
        <f t="shared" ref="AT16:AT17" si="45">AS16*10%</f>
        <v>0</v>
      </c>
      <c r="AU16" s="10"/>
      <c r="AV16" s="27">
        <f t="shared" si="5"/>
        <v>0</v>
      </c>
      <c r="AW16" s="10"/>
      <c r="AX16" s="27">
        <f t="shared" ref="AX16:AX17" si="46">AW16*60%</f>
        <v>0</v>
      </c>
      <c r="AY16" s="28">
        <f t="shared" si="36"/>
        <v>0</v>
      </c>
      <c r="AZ16" s="29"/>
      <c r="BA16" s="44" t="s">
        <v>53</v>
      </c>
      <c r="BB16" s="26"/>
      <c r="BC16" s="27">
        <f t="shared" si="26"/>
        <v>0</v>
      </c>
      <c r="BD16" s="10"/>
      <c r="BE16" s="27">
        <f t="shared" ref="BE16:BE18" si="47">BD16*10%</f>
        <v>0</v>
      </c>
      <c r="BF16" s="10"/>
      <c r="BG16" s="27">
        <f t="shared" si="7"/>
        <v>0</v>
      </c>
      <c r="BH16" s="10"/>
      <c r="BI16" s="27">
        <f t="shared" ref="BI16:BI18" si="48">BH16*60%</f>
        <v>0</v>
      </c>
      <c r="BJ16" s="28">
        <f t="shared" si="34"/>
        <v>0</v>
      </c>
      <c r="BK16" s="29"/>
    </row>
    <row r="17" spans="1:63" ht="38.25" x14ac:dyDescent="0.25">
      <c r="A17" s="6">
        <v>16</v>
      </c>
      <c r="B17" s="29"/>
      <c r="C17" s="29" t="s">
        <v>52</v>
      </c>
      <c r="D17" s="44" t="s">
        <v>32</v>
      </c>
      <c r="E17" s="26"/>
      <c r="F17" s="27">
        <f t="shared" si="37"/>
        <v>0</v>
      </c>
      <c r="G17" s="10"/>
      <c r="H17" s="27">
        <f t="shared" si="41"/>
        <v>0</v>
      </c>
      <c r="I17" s="10"/>
      <c r="J17" s="27">
        <f t="shared" si="11"/>
        <v>0</v>
      </c>
      <c r="K17" s="28">
        <f t="shared" si="38"/>
        <v>0</v>
      </c>
      <c r="L17" s="29" t="str">
        <f t="shared" si="30"/>
        <v>Απορίπτεται</v>
      </c>
      <c r="M17" s="44" t="s">
        <v>33</v>
      </c>
      <c r="N17" s="26">
        <v>100</v>
      </c>
      <c r="O17" s="27">
        <f>N17*15%</f>
        <v>15</v>
      </c>
      <c r="P17" s="10">
        <v>80</v>
      </c>
      <c r="Q17" s="27">
        <f>P17*25%</f>
        <v>20</v>
      </c>
      <c r="R17" s="10">
        <v>26</v>
      </c>
      <c r="S17" s="27">
        <f t="shared" ref="S17" si="49">R17*60%</f>
        <v>15.6</v>
      </c>
      <c r="T17" s="28">
        <f t="shared" ref="T17" si="50">SUM(S17+Q17+O17)</f>
        <v>50.6</v>
      </c>
      <c r="U17" s="29" t="str">
        <f t="shared" ref="U17" si="51">IF(T17&gt;=50,"Προάγεται","Απορίπτεται")</f>
        <v>Προάγεται</v>
      </c>
      <c r="V17" s="44" t="s">
        <v>34</v>
      </c>
      <c r="W17" s="26"/>
      <c r="X17" s="27">
        <f t="shared" si="42"/>
        <v>0</v>
      </c>
      <c r="Y17" s="10"/>
      <c r="Z17" s="27">
        <f t="shared" si="43"/>
        <v>0</v>
      </c>
      <c r="AA17" s="10"/>
      <c r="AB17" s="27">
        <f t="shared" si="17"/>
        <v>0</v>
      </c>
      <c r="AC17" s="28">
        <f t="shared" si="40"/>
        <v>0</v>
      </c>
      <c r="AD17" s="29" t="str">
        <f t="shared" si="32"/>
        <v>Απορίπτεται</v>
      </c>
      <c r="AE17" s="7"/>
      <c r="AF17" s="26"/>
      <c r="AG17" s="27">
        <f t="shared" si="18"/>
        <v>0</v>
      </c>
      <c r="AH17" s="10"/>
      <c r="AI17" s="27">
        <f t="shared" si="44"/>
        <v>0</v>
      </c>
      <c r="AJ17" s="10"/>
      <c r="AK17" s="27">
        <f t="shared" si="3"/>
        <v>0</v>
      </c>
      <c r="AL17" s="10"/>
      <c r="AM17" s="27">
        <f t="shared" si="35"/>
        <v>0</v>
      </c>
      <c r="AN17" s="28">
        <f t="shared" si="33"/>
        <v>0</v>
      </c>
      <c r="AO17" s="29"/>
      <c r="AP17" s="44" t="s">
        <v>36</v>
      </c>
      <c r="AQ17" s="26"/>
      <c r="AR17" s="27">
        <f t="shared" si="22"/>
        <v>0</v>
      </c>
      <c r="AS17" s="10"/>
      <c r="AT17" s="27">
        <f t="shared" si="45"/>
        <v>0</v>
      </c>
      <c r="AU17" s="10"/>
      <c r="AV17" s="27">
        <f t="shared" si="5"/>
        <v>0</v>
      </c>
      <c r="AW17" s="10"/>
      <c r="AX17" s="27">
        <f t="shared" si="46"/>
        <v>0</v>
      </c>
      <c r="AY17" s="28">
        <f t="shared" si="36"/>
        <v>0</v>
      </c>
      <c r="AZ17" s="29"/>
      <c r="BA17" s="44" t="s">
        <v>53</v>
      </c>
      <c r="BB17" s="26"/>
      <c r="BC17" s="27">
        <f t="shared" si="26"/>
        <v>0</v>
      </c>
      <c r="BD17" s="10"/>
      <c r="BE17" s="27">
        <f t="shared" si="47"/>
        <v>0</v>
      </c>
      <c r="BF17" s="10"/>
      <c r="BG17" s="27">
        <f t="shared" si="7"/>
        <v>0</v>
      </c>
      <c r="BH17" s="10"/>
      <c r="BI17" s="27">
        <f t="shared" si="48"/>
        <v>0</v>
      </c>
      <c r="BJ17" s="28">
        <f t="shared" si="34"/>
        <v>0</v>
      </c>
      <c r="BK17" s="29"/>
    </row>
    <row r="18" spans="1:63" ht="38.25" x14ac:dyDescent="0.25">
      <c r="A18" s="6">
        <v>17</v>
      </c>
      <c r="B18" s="29"/>
      <c r="C18" s="29"/>
      <c r="D18" s="44" t="s">
        <v>32</v>
      </c>
      <c r="E18" s="26"/>
      <c r="F18" s="27">
        <f t="shared" si="37"/>
        <v>0</v>
      </c>
      <c r="G18" s="10"/>
      <c r="H18" s="27">
        <f t="shared" si="41"/>
        <v>0</v>
      </c>
      <c r="I18" s="10"/>
      <c r="J18" s="27">
        <f t="shared" si="11"/>
        <v>0</v>
      </c>
      <c r="K18" s="28">
        <f t="shared" si="38"/>
        <v>0</v>
      </c>
      <c r="L18" s="29" t="str">
        <f t="shared" si="30"/>
        <v>Απορίπτεται</v>
      </c>
      <c r="M18" s="44" t="s">
        <v>33</v>
      </c>
      <c r="N18" s="26"/>
      <c r="O18" s="27">
        <f t="shared" ref="O18:O19" si="52">N18*10%</f>
        <v>0</v>
      </c>
      <c r="P18" s="10"/>
      <c r="Q18" s="27">
        <f t="shared" ref="Q18:Q19" si="53">P18*10%</f>
        <v>0</v>
      </c>
      <c r="R18" s="10"/>
      <c r="S18" s="27">
        <f t="shared" si="14"/>
        <v>0</v>
      </c>
      <c r="T18" s="28">
        <f t="shared" si="39"/>
        <v>0</v>
      </c>
      <c r="U18" s="29" t="str">
        <f t="shared" si="31"/>
        <v>Απορίπτεται</v>
      </c>
      <c r="V18" s="44" t="s">
        <v>34</v>
      </c>
      <c r="W18" s="26"/>
      <c r="X18" s="27">
        <f t="shared" si="42"/>
        <v>0</v>
      </c>
      <c r="Y18" s="10"/>
      <c r="Z18" s="27">
        <f t="shared" si="43"/>
        <v>0</v>
      </c>
      <c r="AA18" s="10"/>
      <c r="AB18" s="27">
        <f t="shared" si="17"/>
        <v>0</v>
      </c>
      <c r="AC18" s="28">
        <f t="shared" si="40"/>
        <v>0</v>
      </c>
      <c r="AD18" s="29" t="str">
        <f t="shared" si="32"/>
        <v>Απορίπτεται</v>
      </c>
      <c r="AE18" s="7"/>
      <c r="AF18" s="26"/>
      <c r="AG18" s="27">
        <f t="shared" si="18"/>
        <v>0</v>
      </c>
      <c r="AH18" s="10"/>
      <c r="AI18" s="27">
        <f t="shared" si="44"/>
        <v>0</v>
      </c>
      <c r="AJ18" s="10"/>
      <c r="AK18" s="27">
        <f t="shared" si="3"/>
        <v>0</v>
      </c>
      <c r="AL18" s="10"/>
      <c r="AM18" s="27">
        <f t="shared" si="35"/>
        <v>0</v>
      </c>
      <c r="AN18" s="28">
        <f t="shared" si="33"/>
        <v>0</v>
      </c>
      <c r="AO18" s="29"/>
      <c r="AP18" s="44" t="s">
        <v>36</v>
      </c>
      <c r="AQ18" s="26"/>
      <c r="AR18" s="27">
        <f t="shared" ref="AR18" si="54">AQ18*10%</f>
        <v>0</v>
      </c>
      <c r="AS18" s="10"/>
      <c r="AT18" s="27">
        <f t="shared" ref="AT18" si="55">AS18*10%</f>
        <v>0</v>
      </c>
      <c r="AU18" s="10"/>
      <c r="AV18" s="27">
        <f t="shared" ref="AV18" si="56">AU18*20%</f>
        <v>0</v>
      </c>
      <c r="AW18" s="10"/>
      <c r="AX18" s="27">
        <f t="shared" ref="AX18" si="57">AW18*60%</f>
        <v>0</v>
      </c>
      <c r="AY18" s="28">
        <f t="shared" ref="AY18:AY21" si="58">SUM(AX18+AV18+AT18+AR18)</f>
        <v>0</v>
      </c>
      <c r="AZ18" s="29"/>
      <c r="BA18" s="44" t="s">
        <v>53</v>
      </c>
      <c r="BB18" s="26"/>
      <c r="BC18" s="27">
        <f t="shared" si="26"/>
        <v>0</v>
      </c>
      <c r="BD18" s="10"/>
      <c r="BE18" s="27">
        <f t="shared" si="47"/>
        <v>0</v>
      </c>
      <c r="BF18" s="10"/>
      <c r="BG18" s="27">
        <f t="shared" si="7"/>
        <v>0</v>
      </c>
      <c r="BH18" s="10"/>
      <c r="BI18" s="27">
        <f t="shared" si="48"/>
        <v>0</v>
      </c>
      <c r="BJ18" s="28">
        <f t="shared" si="34"/>
        <v>0</v>
      </c>
      <c r="BK18" s="29"/>
    </row>
    <row r="19" spans="1:63" ht="38.25" x14ac:dyDescent="0.25">
      <c r="A19" s="6">
        <v>18</v>
      </c>
      <c r="B19" s="29"/>
      <c r="C19" s="29"/>
      <c r="D19" s="44" t="s">
        <v>32</v>
      </c>
      <c r="E19" s="26"/>
      <c r="F19" s="27">
        <f t="shared" si="37"/>
        <v>0</v>
      </c>
      <c r="G19" s="10"/>
      <c r="H19" s="27">
        <f t="shared" si="41"/>
        <v>0</v>
      </c>
      <c r="I19" s="10"/>
      <c r="J19" s="27">
        <f t="shared" si="11"/>
        <v>0</v>
      </c>
      <c r="K19" s="28">
        <f t="shared" si="38"/>
        <v>0</v>
      </c>
      <c r="L19" s="29" t="str">
        <f t="shared" si="30"/>
        <v>Απορίπτεται</v>
      </c>
      <c r="M19" s="44" t="s">
        <v>33</v>
      </c>
      <c r="N19" s="26"/>
      <c r="O19" s="27">
        <f t="shared" si="52"/>
        <v>0</v>
      </c>
      <c r="P19" s="10"/>
      <c r="Q19" s="27">
        <f t="shared" si="53"/>
        <v>0</v>
      </c>
      <c r="R19" s="10"/>
      <c r="S19" s="27">
        <f t="shared" si="14"/>
        <v>0</v>
      </c>
      <c r="T19" s="28">
        <f t="shared" si="39"/>
        <v>0</v>
      </c>
      <c r="U19" s="29" t="str">
        <f t="shared" si="31"/>
        <v>Απορίπτεται</v>
      </c>
      <c r="V19" s="44" t="s">
        <v>34</v>
      </c>
      <c r="W19" s="26"/>
      <c r="X19" s="27">
        <f t="shared" si="42"/>
        <v>0</v>
      </c>
      <c r="Y19" s="10"/>
      <c r="Z19" s="27">
        <f t="shared" si="43"/>
        <v>0</v>
      </c>
      <c r="AA19" s="10"/>
      <c r="AB19" s="27">
        <f t="shared" si="17"/>
        <v>0</v>
      </c>
      <c r="AC19" s="28">
        <f t="shared" si="40"/>
        <v>0</v>
      </c>
      <c r="AD19" s="29" t="str">
        <f t="shared" si="32"/>
        <v>Απορίπτεται</v>
      </c>
      <c r="AE19" s="7"/>
      <c r="AF19" s="26"/>
      <c r="AG19" s="27">
        <f t="shared" ref="AG19:AG20" si="59">AF19*10%</f>
        <v>0</v>
      </c>
      <c r="AH19" s="10"/>
      <c r="AI19" s="27">
        <f t="shared" ref="AI19:AI20" si="60">AH19*10%</f>
        <v>0</v>
      </c>
      <c r="AJ19" s="10"/>
      <c r="AK19" s="27">
        <f t="shared" ref="AK19:AK20" si="61">AJ19*20%</f>
        <v>0</v>
      </c>
      <c r="AL19" s="10"/>
      <c r="AM19" s="27">
        <f t="shared" ref="AM19:AM20" si="62">AL19*60%</f>
        <v>0</v>
      </c>
      <c r="AN19" s="28">
        <f t="shared" ref="AN19:AN20" si="63">SUM(AM19+AK19+AI19+AG19)</f>
        <v>0</v>
      </c>
      <c r="AO19" s="29"/>
      <c r="AP19" s="44" t="s">
        <v>36</v>
      </c>
      <c r="AQ19" s="26"/>
      <c r="AR19" s="27">
        <f t="shared" ref="AR19:AR30" si="64">AQ19*10%</f>
        <v>0</v>
      </c>
      <c r="AS19" s="10"/>
      <c r="AT19" s="27">
        <f t="shared" ref="AT19:AT30" si="65">AS19*10%</f>
        <v>0</v>
      </c>
      <c r="AU19" s="10"/>
      <c r="AV19" s="27">
        <f t="shared" ref="AV19:AV30" si="66">AU19*20%</f>
        <v>0</v>
      </c>
      <c r="AW19" s="10"/>
      <c r="AX19" s="27">
        <f t="shared" ref="AX19:AX30" si="67">AW19*60%</f>
        <v>0</v>
      </c>
      <c r="AY19" s="28">
        <f t="shared" si="58"/>
        <v>0</v>
      </c>
      <c r="AZ19" s="29"/>
      <c r="BA19" s="44" t="s">
        <v>53</v>
      </c>
      <c r="BB19" s="26"/>
      <c r="BC19" s="27">
        <f t="shared" ref="BC19:BC25" si="68">BB19*10%</f>
        <v>0</v>
      </c>
      <c r="BD19" s="10"/>
      <c r="BE19" s="27">
        <f t="shared" ref="BE19:BE25" si="69">BD19*10%</f>
        <v>0</v>
      </c>
      <c r="BF19" s="10"/>
      <c r="BG19" s="27">
        <f t="shared" ref="BG19:BG25" si="70">BF19*20%</f>
        <v>0</v>
      </c>
      <c r="BH19" s="10"/>
      <c r="BI19" s="27">
        <f t="shared" ref="BI19:BI25" si="71">BH19*60%</f>
        <v>0</v>
      </c>
      <c r="BJ19" s="28">
        <f t="shared" ref="BJ19:BJ20" si="72">SUM(BI19+BG19+BE19+BC19)</f>
        <v>0</v>
      </c>
      <c r="BK19" s="29"/>
    </row>
    <row r="20" spans="1:63" ht="38.25" x14ac:dyDescent="0.25">
      <c r="A20" s="6">
        <v>19</v>
      </c>
      <c r="B20" s="29"/>
      <c r="C20" s="29"/>
      <c r="D20" s="44" t="s">
        <v>32</v>
      </c>
      <c r="E20" s="26"/>
      <c r="F20" s="27">
        <f t="shared" si="37"/>
        <v>0</v>
      </c>
      <c r="G20" s="10"/>
      <c r="H20" s="27">
        <f t="shared" si="41"/>
        <v>0</v>
      </c>
      <c r="I20" s="10"/>
      <c r="J20" s="27">
        <f t="shared" si="11"/>
        <v>0</v>
      </c>
      <c r="K20" s="28">
        <f t="shared" si="38"/>
        <v>0</v>
      </c>
      <c r="L20" s="29" t="str">
        <f t="shared" si="30"/>
        <v>Απορίπτεται</v>
      </c>
      <c r="M20" s="7"/>
      <c r="N20" s="26"/>
      <c r="O20" s="27">
        <f t="shared" ref="O20:O21" si="73">N20*10%</f>
        <v>0</v>
      </c>
      <c r="P20" s="10"/>
      <c r="Q20" s="27">
        <f t="shared" ref="Q20:Q21" si="74">P20*10%</f>
        <v>0</v>
      </c>
      <c r="R20" s="10"/>
      <c r="S20" s="27">
        <f t="shared" ref="S20:S21" si="75">R20*60%</f>
        <v>0</v>
      </c>
      <c r="T20" s="28">
        <f t="shared" ref="T20" si="76">SUM(S20+Q20+O20)</f>
        <v>0</v>
      </c>
      <c r="U20" s="29"/>
      <c r="V20" s="44" t="s">
        <v>34</v>
      </c>
      <c r="W20" s="26"/>
      <c r="X20" s="27">
        <f t="shared" ref="X20:X27" si="77">W20*10%</f>
        <v>0</v>
      </c>
      <c r="Y20" s="10"/>
      <c r="Z20" s="27">
        <f t="shared" ref="Z20:Z27" si="78">Y20*10%</f>
        <v>0</v>
      </c>
      <c r="AA20" s="10"/>
      <c r="AB20" s="27">
        <f t="shared" ref="AB20:AB27" si="79">AA20*60%</f>
        <v>0</v>
      </c>
      <c r="AC20" s="28">
        <f t="shared" ref="AC20" si="80">SUM(AB20+Z20+X20)</f>
        <v>0</v>
      </c>
      <c r="AD20" s="29"/>
      <c r="AE20" s="7"/>
      <c r="AF20" s="26"/>
      <c r="AG20" s="27">
        <f t="shared" si="59"/>
        <v>0</v>
      </c>
      <c r="AH20" s="10"/>
      <c r="AI20" s="27">
        <f t="shared" si="60"/>
        <v>0</v>
      </c>
      <c r="AJ20" s="10"/>
      <c r="AK20" s="27">
        <f t="shared" si="61"/>
        <v>0</v>
      </c>
      <c r="AL20" s="10"/>
      <c r="AM20" s="27">
        <f t="shared" si="62"/>
        <v>0</v>
      </c>
      <c r="AN20" s="28">
        <f t="shared" si="63"/>
        <v>0</v>
      </c>
      <c r="AO20" s="29"/>
      <c r="AP20" s="44" t="s">
        <v>36</v>
      </c>
      <c r="AQ20" s="26"/>
      <c r="AR20" s="27">
        <f t="shared" si="64"/>
        <v>0</v>
      </c>
      <c r="AS20" s="10"/>
      <c r="AT20" s="27">
        <f t="shared" si="65"/>
        <v>0</v>
      </c>
      <c r="AU20" s="10"/>
      <c r="AV20" s="27">
        <f t="shared" si="66"/>
        <v>0</v>
      </c>
      <c r="AW20" s="10"/>
      <c r="AX20" s="27">
        <f t="shared" si="67"/>
        <v>0</v>
      </c>
      <c r="AY20" s="28">
        <f t="shared" si="58"/>
        <v>0</v>
      </c>
      <c r="AZ20" s="29"/>
      <c r="BA20" s="44" t="s">
        <v>53</v>
      </c>
      <c r="BB20" s="26"/>
      <c r="BC20" s="27">
        <f t="shared" si="68"/>
        <v>0</v>
      </c>
      <c r="BD20" s="10"/>
      <c r="BE20" s="27">
        <f t="shared" si="69"/>
        <v>0</v>
      </c>
      <c r="BF20" s="10"/>
      <c r="BG20" s="27">
        <f t="shared" si="70"/>
        <v>0</v>
      </c>
      <c r="BH20" s="10"/>
      <c r="BI20" s="27">
        <f t="shared" si="71"/>
        <v>0</v>
      </c>
      <c r="BJ20" s="28">
        <f t="shared" si="72"/>
        <v>0</v>
      </c>
      <c r="BK20" s="29"/>
    </row>
    <row r="21" spans="1:63" ht="38.25" x14ac:dyDescent="0.25">
      <c r="A21" s="6">
        <v>20</v>
      </c>
      <c r="B21" s="29"/>
      <c r="C21" s="29"/>
      <c r="D21" s="7"/>
      <c r="E21" s="26"/>
      <c r="F21" s="27">
        <f t="shared" si="37"/>
        <v>0</v>
      </c>
      <c r="G21" s="10"/>
      <c r="H21" s="27">
        <f t="shared" si="41"/>
        <v>0</v>
      </c>
      <c r="I21" s="10"/>
      <c r="J21" s="27">
        <f t="shared" si="11"/>
        <v>0</v>
      </c>
      <c r="K21" s="28">
        <f t="shared" si="38"/>
        <v>0</v>
      </c>
      <c r="L21" s="29" t="str">
        <f t="shared" si="30"/>
        <v>Απορίπτεται</v>
      </c>
      <c r="M21" s="7"/>
      <c r="N21" s="26"/>
      <c r="O21" s="27">
        <f t="shared" si="73"/>
        <v>0</v>
      </c>
      <c r="P21" s="10"/>
      <c r="Q21" s="27">
        <f t="shared" si="74"/>
        <v>0</v>
      </c>
      <c r="R21" s="10"/>
      <c r="S21" s="27">
        <f t="shared" si="75"/>
        <v>0</v>
      </c>
      <c r="T21" s="28" t="e">
        <f>SUM(S21+#REF!)</f>
        <v>#REF!</v>
      </c>
      <c r="U21" s="29"/>
      <c r="V21" s="44" t="s">
        <v>34</v>
      </c>
      <c r="W21" s="26"/>
      <c r="X21" s="27">
        <f t="shared" si="77"/>
        <v>0</v>
      </c>
      <c r="Y21" s="10"/>
      <c r="Z21" s="27">
        <f t="shared" si="78"/>
        <v>0</v>
      </c>
      <c r="AA21" s="10"/>
      <c r="AB21" s="27">
        <f t="shared" si="79"/>
        <v>0</v>
      </c>
      <c r="AC21" s="28" t="e">
        <f>SUM(AB21+#REF!)</f>
        <v>#REF!</v>
      </c>
      <c r="AD21" s="29"/>
      <c r="AE21" s="7" t="s">
        <v>29</v>
      </c>
      <c r="AF21" s="26"/>
      <c r="AG21" s="27">
        <f t="shared" ref="AG21:AG40" si="81">AF21*10%</f>
        <v>0</v>
      </c>
      <c r="AH21" s="10"/>
      <c r="AI21" s="27">
        <f t="shared" ref="AI21:AI40" si="82">AH21*10%</f>
        <v>0</v>
      </c>
      <c r="AJ21" s="10"/>
      <c r="AK21" s="27">
        <f t="shared" ref="AK21:AK40" si="83">AJ21*20%</f>
        <v>0</v>
      </c>
      <c r="AL21" s="10"/>
      <c r="AM21" s="27">
        <f t="shared" ref="AM21:AM40" si="84">AL21*60%</f>
        <v>0</v>
      </c>
      <c r="AN21" s="28" t="e">
        <f>SUM(AM21+#REF!)</f>
        <v>#REF!</v>
      </c>
      <c r="AO21" s="29"/>
      <c r="AP21" s="44" t="s">
        <v>36</v>
      </c>
      <c r="AQ21" s="26"/>
      <c r="AR21" s="27">
        <f t="shared" si="64"/>
        <v>0</v>
      </c>
      <c r="AS21" s="10"/>
      <c r="AT21" s="27">
        <f t="shared" si="65"/>
        <v>0</v>
      </c>
      <c r="AU21" s="10"/>
      <c r="AV21" s="27">
        <f t="shared" si="66"/>
        <v>0</v>
      </c>
      <c r="AW21" s="10"/>
      <c r="AX21" s="27">
        <f t="shared" si="67"/>
        <v>0</v>
      </c>
      <c r="AY21" s="28">
        <f t="shared" si="58"/>
        <v>0</v>
      </c>
      <c r="AZ21" s="29"/>
      <c r="BA21" s="44" t="s">
        <v>53</v>
      </c>
      <c r="BB21" s="26"/>
      <c r="BC21" s="27">
        <f t="shared" si="68"/>
        <v>0</v>
      </c>
      <c r="BD21" s="10"/>
      <c r="BE21" s="27">
        <f t="shared" si="69"/>
        <v>0</v>
      </c>
      <c r="BF21" s="10"/>
      <c r="BG21" s="27">
        <f t="shared" si="70"/>
        <v>0</v>
      </c>
      <c r="BH21" s="10"/>
      <c r="BI21" s="27">
        <f t="shared" si="71"/>
        <v>0</v>
      </c>
      <c r="BJ21" s="28" t="e">
        <f>SUM(BI21+#REF!)</f>
        <v>#REF!</v>
      </c>
      <c r="BK21" s="29"/>
    </row>
    <row r="22" spans="1:63" ht="38.25" x14ac:dyDescent="0.25">
      <c r="A22" s="6">
        <v>21</v>
      </c>
      <c r="B22" s="29"/>
      <c r="C22" s="29"/>
      <c r="D22" s="7"/>
      <c r="E22" s="26"/>
      <c r="F22" s="27">
        <f t="shared" si="37"/>
        <v>0</v>
      </c>
      <c r="G22" s="10"/>
      <c r="H22" s="27">
        <f t="shared" si="41"/>
        <v>0</v>
      </c>
      <c r="I22" s="10"/>
      <c r="J22" s="27">
        <f t="shared" si="11"/>
        <v>0</v>
      </c>
      <c r="K22" s="28">
        <f t="shared" si="38"/>
        <v>0</v>
      </c>
      <c r="L22" s="29" t="str">
        <f t="shared" si="30"/>
        <v>Απορίπτεται</v>
      </c>
      <c r="M22" s="7" t="s">
        <v>31</v>
      </c>
      <c r="N22" s="26"/>
      <c r="O22" s="27">
        <f t="shared" ref="O22:O36" si="85">N22*10%</f>
        <v>0</v>
      </c>
      <c r="P22" s="10"/>
      <c r="Q22" s="27">
        <f t="shared" ref="Q22:Q36" si="86">P22*10%</f>
        <v>0</v>
      </c>
      <c r="R22" s="10"/>
      <c r="S22" s="27">
        <f t="shared" ref="S22:S36" si="87">R22*60%</f>
        <v>0</v>
      </c>
      <c r="T22" s="28" t="e">
        <f>SUM(S22+#REF!)</f>
        <v>#REF!</v>
      </c>
      <c r="U22" s="29"/>
      <c r="V22" s="44" t="s">
        <v>34</v>
      </c>
      <c r="W22" s="26"/>
      <c r="X22" s="27">
        <f t="shared" si="77"/>
        <v>0</v>
      </c>
      <c r="Y22" s="10"/>
      <c r="Z22" s="27">
        <f t="shared" si="78"/>
        <v>0</v>
      </c>
      <c r="AA22" s="10"/>
      <c r="AB22" s="27">
        <f t="shared" si="79"/>
        <v>0</v>
      </c>
      <c r="AC22" s="28" t="e">
        <f>SUM(AB22+#REF!)</f>
        <v>#REF!</v>
      </c>
      <c r="AD22" s="29"/>
      <c r="AE22" s="7" t="s">
        <v>29</v>
      </c>
      <c r="AF22" s="26"/>
      <c r="AG22" s="27">
        <f t="shared" si="81"/>
        <v>0</v>
      </c>
      <c r="AH22" s="10"/>
      <c r="AI22" s="27">
        <f t="shared" si="82"/>
        <v>0</v>
      </c>
      <c r="AJ22" s="10"/>
      <c r="AK22" s="27">
        <f t="shared" si="83"/>
        <v>0</v>
      </c>
      <c r="AL22" s="10"/>
      <c r="AM22" s="27">
        <f t="shared" si="84"/>
        <v>0</v>
      </c>
      <c r="AN22" s="28" t="e">
        <f>SUM(AM22+#REF!)</f>
        <v>#REF!</v>
      </c>
      <c r="AO22" s="29"/>
      <c r="AP22" s="44" t="s">
        <v>36</v>
      </c>
      <c r="AQ22" s="26"/>
      <c r="AR22" s="27">
        <f t="shared" si="64"/>
        <v>0</v>
      </c>
      <c r="AS22" s="10"/>
      <c r="AT22" s="27">
        <f t="shared" si="65"/>
        <v>0</v>
      </c>
      <c r="AU22" s="10"/>
      <c r="AV22" s="27">
        <f t="shared" si="66"/>
        <v>0</v>
      </c>
      <c r="AW22" s="10"/>
      <c r="AX22" s="27">
        <f t="shared" si="67"/>
        <v>0</v>
      </c>
      <c r="AY22" s="28" t="e">
        <f>SUM(AX22+#REF!)</f>
        <v>#REF!</v>
      </c>
      <c r="AZ22" s="29"/>
      <c r="BA22" s="44" t="s">
        <v>53</v>
      </c>
      <c r="BB22" s="26"/>
      <c r="BC22" s="27">
        <f t="shared" si="68"/>
        <v>0</v>
      </c>
      <c r="BD22" s="10"/>
      <c r="BE22" s="27">
        <f t="shared" si="69"/>
        <v>0</v>
      </c>
      <c r="BF22" s="10"/>
      <c r="BG22" s="27">
        <f t="shared" si="70"/>
        <v>0</v>
      </c>
      <c r="BH22" s="10"/>
      <c r="BI22" s="27">
        <f t="shared" si="71"/>
        <v>0</v>
      </c>
      <c r="BJ22" s="28" t="e">
        <f>SUM(BI22+#REF!)</f>
        <v>#REF!</v>
      </c>
      <c r="BK22" s="29"/>
    </row>
    <row r="23" spans="1:63" ht="38.25" x14ac:dyDescent="0.25">
      <c r="A23" s="6">
        <v>22</v>
      </c>
      <c r="B23" s="29"/>
      <c r="C23" s="29"/>
      <c r="D23" s="7" t="s">
        <v>21</v>
      </c>
      <c r="E23" s="26"/>
      <c r="F23" s="27">
        <f t="shared" ref="F23:F47" si="88">E23*15%</f>
        <v>0</v>
      </c>
      <c r="G23" s="10"/>
      <c r="H23" s="27">
        <f t="shared" ref="H23:H30" si="89">G23*10%</f>
        <v>0</v>
      </c>
      <c r="I23" s="10"/>
      <c r="J23" s="27">
        <f t="shared" ref="J23:J30" si="90">I23*60%</f>
        <v>0</v>
      </c>
      <c r="K23" s="28">
        <f t="shared" ref="K23:K49" si="91">SUM(J23+H23+F23)</f>
        <v>0</v>
      </c>
      <c r="L23" s="29"/>
      <c r="M23" s="7" t="s">
        <v>31</v>
      </c>
      <c r="N23" s="26"/>
      <c r="O23" s="27">
        <f t="shared" si="85"/>
        <v>0</v>
      </c>
      <c r="P23" s="10"/>
      <c r="Q23" s="27">
        <f t="shared" si="86"/>
        <v>0</v>
      </c>
      <c r="R23" s="10"/>
      <c r="S23" s="27">
        <f t="shared" si="87"/>
        <v>0</v>
      </c>
      <c r="T23" s="28" t="e">
        <f>SUM(S23+#REF!)</f>
        <v>#REF!</v>
      </c>
      <c r="U23" s="29"/>
      <c r="V23" s="44" t="s">
        <v>34</v>
      </c>
      <c r="W23" s="26"/>
      <c r="X23" s="27">
        <f t="shared" si="77"/>
        <v>0</v>
      </c>
      <c r="Y23" s="10"/>
      <c r="Z23" s="27">
        <f t="shared" si="78"/>
        <v>0</v>
      </c>
      <c r="AA23" s="10"/>
      <c r="AB23" s="27">
        <f t="shared" si="79"/>
        <v>0</v>
      </c>
      <c r="AC23" s="28" t="e">
        <f>SUM(AB23+#REF!)</f>
        <v>#REF!</v>
      </c>
      <c r="AD23" s="29"/>
      <c r="AE23" s="7" t="s">
        <v>29</v>
      </c>
      <c r="AF23" s="26"/>
      <c r="AG23" s="27">
        <f t="shared" si="81"/>
        <v>0</v>
      </c>
      <c r="AH23" s="10"/>
      <c r="AI23" s="27">
        <f t="shared" si="82"/>
        <v>0</v>
      </c>
      <c r="AJ23" s="10"/>
      <c r="AK23" s="27">
        <f t="shared" si="83"/>
        <v>0</v>
      </c>
      <c r="AL23" s="10"/>
      <c r="AM23" s="27">
        <f t="shared" si="84"/>
        <v>0</v>
      </c>
      <c r="AN23" s="28" t="e">
        <f>SUM(AM23+#REF!)</f>
        <v>#REF!</v>
      </c>
      <c r="AO23" s="29"/>
      <c r="AP23" s="44" t="s">
        <v>36</v>
      </c>
      <c r="AQ23" s="26"/>
      <c r="AR23" s="27">
        <f t="shared" si="64"/>
        <v>0</v>
      </c>
      <c r="AS23" s="10"/>
      <c r="AT23" s="27">
        <f t="shared" si="65"/>
        <v>0</v>
      </c>
      <c r="AU23" s="10"/>
      <c r="AV23" s="27">
        <f t="shared" si="66"/>
        <v>0</v>
      </c>
      <c r="AW23" s="10"/>
      <c r="AX23" s="27">
        <f t="shared" si="67"/>
        <v>0</v>
      </c>
      <c r="AY23" s="28" t="e">
        <f>SUM(AX23+#REF!)</f>
        <v>#REF!</v>
      </c>
      <c r="AZ23" s="29"/>
      <c r="BA23" s="44" t="s">
        <v>53</v>
      </c>
      <c r="BB23" s="26"/>
      <c r="BC23" s="27">
        <f t="shared" si="68"/>
        <v>0</v>
      </c>
      <c r="BD23" s="10"/>
      <c r="BE23" s="27">
        <f t="shared" si="69"/>
        <v>0</v>
      </c>
      <c r="BF23" s="10"/>
      <c r="BG23" s="27">
        <f t="shared" si="70"/>
        <v>0</v>
      </c>
      <c r="BH23" s="10"/>
      <c r="BI23" s="27">
        <f t="shared" si="71"/>
        <v>0</v>
      </c>
      <c r="BJ23" s="28" t="e">
        <f>SUM(BI23+#REF!)</f>
        <v>#REF!</v>
      </c>
      <c r="BK23" s="29"/>
    </row>
    <row r="24" spans="1:63" ht="38.25" x14ac:dyDescent="0.25">
      <c r="A24" s="6">
        <v>23</v>
      </c>
      <c r="B24" s="29"/>
      <c r="C24" s="13"/>
      <c r="D24" s="7" t="s">
        <v>21</v>
      </c>
      <c r="E24" s="26"/>
      <c r="F24" s="27">
        <f t="shared" si="88"/>
        <v>0</v>
      </c>
      <c r="G24" s="10"/>
      <c r="H24" s="27">
        <f t="shared" si="89"/>
        <v>0</v>
      </c>
      <c r="I24" s="10"/>
      <c r="J24" s="27">
        <f t="shared" si="90"/>
        <v>0</v>
      </c>
      <c r="K24" s="28">
        <f t="shared" si="91"/>
        <v>0</v>
      </c>
      <c r="L24" s="29"/>
      <c r="M24" s="7" t="s">
        <v>31</v>
      </c>
      <c r="N24" s="26"/>
      <c r="O24" s="27">
        <f t="shared" si="85"/>
        <v>0</v>
      </c>
      <c r="P24" s="10"/>
      <c r="Q24" s="27">
        <f t="shared" si="86"/>
        <v>0</v>
      </c>
      <c r="R24" s="10"/>
      <c r="S24" s="27">
        <f t="shared" si="87"/>
        <v>0</v>
      </c>
      <c r="T24" s="28" t="e">
        <f>SUM(S24+#REF!)</f>
        <v>#REF!</v>
      </c>
      <c r="U24" s="29"/>
      <c r="V24" s="44" t="s">
        <v>34</v>
      </c>
      <c r="W24" s="26"/>
      <c r="X24" s="27">
        <f t="shared" si="77"/>
        <v>0</v>
      </c>
      <c r="Y24" s="10"/>
      <c r="Z24" s="27">
        <f t="shared" si="78"/>
        <v>0</v>
      </c>
      <c r="AA24" s="10"/>
      <c r="AB24" s="27">
        <f t="shared" si="79"/>
        <v>0</v>
      </c>
      <c r="AC24" s="28" t="e">
        <f>SUM(AB24+#REF!)</f>
        <v>#REF!</v>
      </c>
      <c r="AD24" s="29"/>
      <c r="AE24" s="7" t="s">
        <v>29</v>
      </c>
      <c r="AF24" s="26"/>
      <c r="AG24" s="27">
        <f t="shared" si="81"/>
        <v>0</v>
      </c>
      <c r="AH24" s="10"/>
      <c r="AI24" s="27">
        <f t="shared" si="82"/>
        <v>0</v>
      </c>
      <c r="AJ24" s="10"/>
      <c r="AK24" s="27">
        <f t="shared" si="83"/>
        <v>0</v>
      </c>
      <c r="AL24" s="10"/>
      <c r="AM24" s="27">
        <f t="shared" si="84"/>
        <v>0</v>
      </c>
      <c r="AN24" s="28" t="e">
        <f>SUM(AM24+#REF!)</f>
        <v>#REF!</v>
      </c>
      <c r="AO24" s="29"/>
      <c r="AP24" s="44" t="s">
        <v>36</v>
      </c>
      <c r="AQ24" s="26"/>
      <c r="AR24" s="27">
        <f t="shared" si="64"/>
        <v>0</v>
      </c>
      <c r="AS24" s="10"/>
      <c r="AT24" s="27">
        <f t="shared" si="65"/>
        <v>0</v>
      </c>
      <c r="AU24" s="10"/>
      <c r="AV24" s="27">
        <f t="shared" si="66"/>
        <v>0</v>
      </c>
      <c r="AW24" s="10"/>
      <c r="AX24" s="27">
        <f t="shared" si="67"/>
        <v>0</v>
      </c>
      <c r="AY24" s="28" t="e">
        <f>SUM(AX24+#REF!)</f>
        <v>#REF!</v>
      </c>
      <c r="AZ24" s="29"/>
      <c r="BA24" s="44" t="s">
        <v>53</v>
      </c>
      <c r="BB24" s="26"/>
      <c r="BC24" s="27">
        <f t="shared" si="68"/>
        <v>0</v>
      </c>
      <c r="BD24" s="10"/>
      <c r="BE24" s="27">
        <f t="shared" si="69"/>
        <v>0</v>
      </c>
      <c r="BF24" s="10"/>
      <c r="BG24" s="27">
        <f t="shared" si="70"/>
        <v>0</v>
      </c>
      <c r="BH24" s="10"/>
      <c r="BI24" s="27">
        <f t="shared" si="71"/>
        <v>0</v>
      </c>
      <c r="BJ24" s="28" t="e">
        <f>SUM(BI24+#REF!)</f>
        <v>#REF!</v>
      </c>
      <c r="BK24" s="29"/>
    </row>
    <row r="25" spans="1:63" ht="38.25" x14ac:dyDescent="0.25">
      <c r="A25" s="6">
        <v>24</v>
      </c>
      <c r="B25" s="29"/>
      <c r="C25" s="13"/>
      <c r="D25" s="7" t="s">
        <v>21</v>
      </c>
      <c r="E25" s="26"/>
      <c r="F25" s="27">
        <f t="shared" si="88"/>
        <v>0</v>
      </c>
      <c r="G25" s="10"/>
      <c r="H25" s="27">
        <f t="shared" si="89"/>
        <v>0</v>
      </c>
      <c r="I25" s="10"/>
      <c r="J25" s="27">
        <f t="shared" si="90"/>
        <v>0</v>
      </c>
      <c r="K25" s="28">
        <f t="shared" si="91"/>
        <v>0</v>
      </c>
      <c r="L25" s="29"/>
      <c r="M25" s="7" t="s">
        <v>31</v>
      </c>
      <c r="N25" s="26"/>
      <c r="O25" s="27">
        <f t="shared" si="85"/>
        <v>0</v>
      </c>
      <c r="P25" s="10"/>
      <c r="Q25" s="27">
        <f t="shared" si="86"/>
        <v>0</v>
      </c>
      <c r="R25" s="10"/>
      <c r="S25" s="27">
        <f t="shared" si="87"/>
        <v>0</v>
      </c>
      <c r="T25" s="28" t="e">
        <f>SUM(S25+#REF!)</f>
        <v>#REF!</v>
      </c>
      <c r="U25" s="29"/>
      <c r="V25" s="44" t="s">
        <v>34</v>
      </c>
      <c r="W25" s="26"/>
      <c r="X25" s="27">
        <f t="shared" si="77"/>
        <v>0</v>
      </c>
      <c r="Y25" s="10"/>
      <c r="Z25" s="27">
        <f t="shared" si="78"/>
        <v>0</v>
      </c>
      <c r="AA25" s="10"/>
      <c r="AB25" s="27">
        <f t="shared" si="79"/>
        <v>0</v>
      </c>
      <c r="AC25" s="28" t="e">
        <f>SUM(AB25+#REF!)</f>
        <v>#REF!</v>
      </c>
      <c r="AD25" s="29"/>
      <c r="AE25" s="7" t="s">
        <v>29</v>
      </c>
      <c r="AF25" s="26"/>
      <c r="AG25" s="27">
        <f t="shared" si="81"/>
        <v>0</v>
      </c>
      <c r="AH25" s="10"/>
      <c r="AI25" s="27">
        <f t="shared" si="82"/>
        <v>0</v>
      </c>
      <c r="AJ25" s="10"/>
      <c r="AK25" s="27">
        <f t="shared" si="83"/>
        <v>0</v>
      </c>
      <c r="AL25" s="10"/>
      <c r="AM25" s="27">
        <f t="shared" si="84"/>
        <v>0</v>
      </c>
      <c r="AN25" s="28" t="e">
        <f>SUM(AM25+#REF!)</f>
        <v>#REF!</v>
      </c>
      <c r="AO25" s="29"/>
      <c r="AP25" s="44" t="s">
        <v>36</v>
      </c>
      <c r="AQ25" s="26"/>
      <c r="AR25" s="27">
        <f t="shared" si="64"/>
        <v>0</v>
      </c>
      <c r="AS25" s="10"/>
      <c r="AT25" s="27">
        <f t="shared" si="65"/>
        <v>0</v>
      </c>
      <c r="AU25" s="10"/>
      <c r="AV25" s="27">
        <f t="shared" si="66"/>
        <v>0</v>
      </c>
      <c r="AW25" s="10"/>
      <c r="AX25" s="27">
        <f t="shared" si="67"/>
        <v>0</v>
      </c>
      <c r="AY25" s="28" t="e">
        <f>SUM(AX25+#REF!)</f>
        <v>#REF!</v>
      </c>
      <c r="AZ25" s="29"/>
      <c r="BA25" s="44" t="s">
        <v>53</v>
      </c>
      <c r="BB25" s="26"/>
      <c r="BC25" s="27">
        <f t="shared" si="68"/>
        <v>0</v>
      </c>
      <c r="BD25" s="10"/>
      <c r="BE25" s="27">
        <f t="shared" si="69"/>
        <v>0</v>
      </c>
      <c r="BF25" s="10"/>
      <c r="BG25" s="27">
        <f t="shared" si="70"/>
        <v>0</v>
      </c>
      <c r="BH25" s="10"/>
      <c r="BI25" s="27">
        <f t="shared" si="71"/>
        <v>0</v>
      </c>
      <c r="BJ25" s="28" t="e">
        <f>SUM(BI25+#REF!)</f>
        <v>#REF!</v>
      </c>
      <c r="BK25" s="29"/>
    </row>
    <row r="26" spans="1:63" ht="38.25" x14ac:dyDescent="0.25">
      <c r="A26" s="6">
        <v>25</v>
      </c>
      <c r="B26" s="7"/>
      <c r="C26" s="13"/>
      <c r="D26" s="7" t="s">
        <v>21</v>
      </c>
      <c r="E26" s="26"/>
      <c r="F26" s="27">
        <f t="shared" si="88"/>
        <v>0</v>
      </c>
      <c r="G26" s="10"/>
      <c r="H26" s="27">
        <f t="shared" si="89"/>
        <v>0</v>
      </c>
      <c r="I26" s="10"/>
      <c r="J26" s="27">
        <f t="shared" si="90"/>
        <v>0</v>
      </c>
      <c r="K26" s="28">
        <f t="shared" si="91"/>
        <v>0</v>
      </c>
      <c r="L26" s="29"/>
      <c r="M26" s="7" t="s">
        <v>31</v>
      </c>
      <c r="N26" s="26"/>
      <c r="O26" s="27">
        <f t="shared" si="85"/>
        <v>0</v>
      </c>
      <c r="P26" s="10"/>
      <c r="Q26" s="27">
        <f t="shared" si="86"/>
        <v>0</v>
      </c>
      <c r="R26" s="10"/>
      <c r="S26" s="27">
        <f t="shared" si="87"/>
        <v>0</v>
      </c>
      <c r="T26" s="28" t="e">
        <f>SUM(S26+#REF!)</f>
        <v>#REF!</v>
      </c>
      <c r="U26" s="29"/>
      <c r="V26" s="44" t="s">
        <v>34</v>
      </c>
      <c r="W26" s="26"/>
      <c r="X26" s="27">
        <f t="shared" si="77"/>
        <v>0</v>
      </c>
      <c r="Y26" s="10"/>
      <c r="Z26" s="27">
        <f t="shared" si="78"/>
        <v>0</v>
      </c>
      <c r="AA26" s="10"/>
      <c r="AB26" s="27">
        <f t="shared" si="79"/>
        <v>0</v>
      </c>
      <c r="AC26" s="28" t="e">
        <f>SUM(AB26+#REF!)</f>
        <v>#REF!</v>
      </c>
      <c r="AD26" s="29"/>
      <c r="AE26" s="7" t="s">
        <v>29</v>
      </c>
      <c r="AF26" s="26"/>
      <c r="AG26" s="27">
        <f t="shared" si="81"/>
        <v>0</v>
      </c>
      <c r="AH26" s="10"/>
      <c r="AI26" s="27">
        <f t="shared" si="82"/>
        <v>0</v>
      </c>
      <c r="AJ26" s="10"/>
      <c r="AK26" s="27">
        <f t="shared" si="83"/>
        <v>0</v>
      </c>
      <c r="AL26" s="10"/>
      <c r="AM26" s="27">
        <f t="shared" si="84"/>
        <v>0</v>
      </c>
      <c r="AN26" s="28" t="e">
        <f>SUM(AM26+#REF!)</f>
        <v>#REF!</v>
      </c>
      <c r="AO26" s="29"/>
      <c r="AP26" s="44" t="s">
        <v>36</v>
      </c>
      <c r="AQ26" s="26"/>
      <c r="AR26" s="27">
        <f t="shared" si="64"/>
        <v>0</v>
      </c>
      <c r="AS26" s="10"/>
      <c r="AT26" s="27">
        <f t="shared" si="65"/>
        <v>0</v>
      </c>
      <c r="AU26" s="10"/>
      <c r="AV26" s="27">
        <f t="shared" si="66"/>
        <v>0</v>
      </c>
      <c r="AW26" s="10"/>
      <c r="AX26" s="27">
        <f t="shared" si="67"/>
        <v>0</v>
      </c>
      <c r="AY26" s="28" t="e">
        <f>SUM(AX26+#REF!)</f>
        <v>#REF!</v>
      </c>
      <c r="AZ26" s="29"/>
      <c r="BA26" s="44" t="s">
        <v>53</v>
      </c>
      <c r="BB26" s="26"/>
      <c r="BC26" s="27">
        <f t="shared" ref="BC26:BC30" si="92">BB26*10%</f>
        <v>0</v>
      </c>
      <c r="BD26" s="10"/>
      <c r="BE26" s="27">
        <f t="shared" ref="BE26:BE30" si="93">BD26*10%</f>
        <v>0</v>
      </c>
      <c r="BF26" s="10"/>
      <c r="BG26" s="27">
        <f t="shared" ref="BG26:BG30" si="94">BF26*20%</f>
        <v>0</v>
      </c>
      <c r="BH26" s="10"/>
      <c r="BI26" s="27">
        <f t="shared" ref="BI26:BI30" si="95">BH26*60%</f>
        <v>0</v>
      </c>
      <c r="BJ26" s="28" t="e">
        <f>SUM(BI26+#REF!)</f>
        <v>#REF!</v>
      </c>
      <c r="BK26" s="29"/>
    </row>
    <row r="27" spans="1:63" ht="38.25" x14ac:dyDescent="0.25">
      <c r="A27" s="6">
        <v>26</v>
      </c>
      <c r="B27" s="7"/>
      <c r="C27" s="13"/>
      <c r="D27" s="7" t="s">
        <v>21</v>
      </c>
      <c r="E27" s="26"/>
      <c r="F27" s="27">
        <f t="shared" si="88"/>
        <v>0</v>
      </c>
      <c r="G27" s="10"/>
      <c r="H27" s="27">
        <f t="shared" si="89"/>
        <v>0</v>
      </c>
      <c r="I27" s="10"/>
      <c r="J27" s="27">
        <f t="shared" si="90"/>
        <v>0</v>
      </c>
      <c r="K27" s="28">
        <f t="shared" si="91"/>
        <v>0</v>
      </c>
      <c r="L27" s="29"/>
      <c r="M27" s="7" t="s">
        <v>31</v>
      </c>
      <c r="N27" s="26"/>
      <c r="O27" s="27">
        <f t="shared" si="85"/>
        <v>0</v>
      </c>
      <c r="P27" s="10"/>
      <c r="Q27" s="27">
        <f t="shared" si="86"/>
        <v>0</v>
      </c>
      <c r="R27" s="10"/>
      <c r="S27" s="27">
        <f t="shared" si="87"/>
        <v>0</v>
      </c>
      <c r="T27" s="28" t="e">
        <f>SUM(S27+#REF!)</f>
        <v>#REF!</v>
      </c>
      <c r="U27" s="29"/>
      <c r="V27" s="44" t="s">
        <v>34</v>
      </c>
      <c r="W27" s="26"/>
      <c r="X27" s="27">
        <f t="shared" si="77"/>
        <v>0</v>
      </c>
      <c r="Y27" s="10"/>
      <c r="Z27" s="27">
        <f t="shared" si="78"/>
        <v>0</v>
      </c>
      <c r="AA27" s="10"/>
      <c r="AB27" s="27">
        <f t="shared" si="79"/>
        <v>0</v>
      </c>
      <c r="AC27" s="28" t="e">
        <f>SUM(AB27+#REF!)</f>
        <v>#REF!</v>
      </c>
      <c r="AD27" s="29"/>
      <c r="AE27" s="7" t="s">
        <v>29</v>
      </c>
      <c r="AF27" s="26"/>
      <c r="AG27" s="27">
        <f t="shared" si="81"/>
        <v>0</v>
      </c>
      <c r="AH27" s="10"/>
      <c r="AI27" s="27">
        <f t="shared" si="82"/>
        <v>0</v>
      </c>
      <c r="AJ27" s="10"/>
      <c r="AK27" s="27">
        <f t="shared" si="83"/>
        <v>0</v>
      </c>
      <c r="AL27" s="10"/>
      <c r="AM27" s="27">
        <f t="shared" si="84"/>
        <v>0</v>
      </c>
      <c r="AN27" s="28" t="e">
        <f>SUM(AM27+#REF!)</f>
        <v>#REF!</v>
      </c>
      <c r="AO27" s="29"/>
      <c r="AP27" s="44" t="s">
        <v>36</v>
      </c>
      <c r="AQ27" s="26"/>
      <c r="AR27" s="27">
        <f t="shared" si="64"/>
        <v>0</v>
      </c>
      <c r="AS27" s="10"/>
      <c r="AT27" s="27">
        <f t="shared" si="65"/>
        <v>0</v>
      </c>
      <c r="AU27" s="10"/>
      <c r="AV27" s="27">
        <f t="shared" si="66"/>
        <v>0</v>
      </c>
      <c r="AW27" s="10"/>
      <c r="AX27" s="27">
        <f t="shared" si="67"/>
        <v>0</v>
      </c>
      <c r="AY27" s="28" t="e">
        <f>SUM(AX27+#REF!)</f>
        <v>#REF!</v>
      </c>
      <c r="AZ27" s="29"/>
      <c r="BA27" s="44" t="s">
        <v>53</v>
      </c>
      <c r="BB27" s="26"/>
      <c r="BC27" s="27">
        <f t="shared" si="92"/>
        <v>0</v>
      </c>
      <c r="BD27" s="10"/>
      <c r="BE27" s="27">
        <f t="shared" si="93"/>
        <v>0</v>
      </c>
      <c r="BF27" s="10"/>
      <c r="BG27" s="27">
        <f t="shared" si="94"/>
        <v>0</v>
      </c>
      <c r="BH27" s="10"/>
      <c r="BI27" s="27">
        <f t="shared" si="95"/>
        <v>0</v>
      </c>
      <c r="BJ27" s="28" t="e">
        <f>SUM(BI27+#REF!)</f>
        <v>#REF!</v>
      </c>
      <c r="BK27" s="29"/>
    </row>
    <row r="28" spans="1:63" ht="38.25" x14ac:dyDescent="0.25">
      <c r="A28" s="6">
        <v>27</v>
      </c>
      <c r="B28" s="7"/>
      <c r="C28" s="13"/>
      <c r="D28" s="7" t="s">
        <v>21</v>
      </c>
      <c r="E28" s="26"/>
      <c r="F28" s="27">
        <f t="shared" si="88"/>
        <v>0</v>
      </c>
      <c r="G28" s="10"/>
      <c r="H28" s="27">
        <f t="shared" si="89"/>
        <v>0</v>
      </c>
      <c r="I28" s="10"/>
      <c r="J28" s="27">
        <f t="shared" si="90"/>
        <v>0</v>
      </c>
      <c r="K28" s="28">
        <f t="shared" si="91"/>
        <v>0</v>
      </c>
      <c r="L28" s="29"/>
      <c r="M28" s="7" t="s">
        <v>31</v>
      </c>
      <c r="N28" s="26"/>
      <c r="O28" s="27">
        <f t="shared" si="85"/>
        <v>0</v>
      </c>
      <c r="P28" s="10"/>
      <c r="Q28" s="27">
        <f t="shared" si="86"/>
        <v>0</v>
      </c>
      <c r="R28" s="10"/>
      <c r="S28" s="27">
        <f t="shared" si="87"/>
        <v>0</v>
      </c>
      <c r="T28" s="28" t="e">
        <f>SUM(S28+#REF!)</f>
        <v>#REF!</v>
      </c>
      <c r="U28" s="29"/>
      <c r="V28" s="44" t="s">
        <v>34</v>
      </c>
      <c r="W28" s="26"/>
      <c r="X28" s="27">
        <f t="shared" ref="X28:X38" si="96">W28*10%</f>
        <v>0</v>
      </c>
      <c r="Y28" s="10"/>
      <c r="Z28" s="27">
        <f t="shared" ref="Z28:Z38" si="97">Y28*10%</f>
        <v>0</v>
      </c>
      <c r="AA28" s="10"/>
      <c r="AB28" s="27">
        <f t="shared" ref="AB28:AB38" si="98">AA28*60%</f>
        <v>0</v>
      </c>
      <c r="AC28" s="28" t="e">
        <f>SUM(AB28+#REF!)</f>
        <v>#REF!</v>
      </c>
      <c r="AD28" s="29"/>
      <c r="AE28" s="7" t="s">
        <v>29</v>
      </c>
      <c r="AF28" s="26"/>
      <c r="AG28" s="27">
        <f t="shared" si="81"/>
        <v>0</v>
      </c>
      <c r="AH28" s="10"/>
      <c r="AI28" s="27">
        <f t="shared" si="82"/>
        <v>0</v>
      </c>
      <c r="AJ28" s="10"/>
      <c r="AK28" s="27">
        <f t="shared" si="83"/>
        <v>0</v>
      </c>
      <c r="AL28" s="10"/>
      <c r="AM28" s="27">
        <f t="shared" si="84"/>
        <v>0</v>
      </c>
      <c r="AN28" s="28" t="e">
        <f>SUM(AM28+#REF!)</f>
        <v>#REF!</v>
      </c>
      <c r="AO28" s="29"/>
      <c r="AP28" s="7" t="s">
        <v>30</v>
      </c>
      <c r="AQ28" s="26"/>
      <c r="AR28" s="27">
        <f t="shared" si="64"/>
        <v>0</v>
      </c>
      <c r="AS28" s="10"/>
      <c r="AT28" s="27">
        <f t="shared" si="65"/>
        <v>0</v>
      </c>
      <c r="AU28" s="10"/>
      <c r="AV28" s="27">
        <f t="shared" si="66"/>
        <v>0</v>
      </c>
      <c r="AW28" s="10"/>
      <c r="AX28" s="27">
        <f t="shared" si="67"/>
        <v>0</v>
      </c>
      <c r="AY28" s="28" t="e">
        <f>SUM(AX28+#REF!)</f>
        <v>#REF!</v>
      </c>
      <c r="AZ28" s="29"/>
      <c r="BA28" s="44" t="s">
        <v>53</v>
      </c>
      <c r="BB28" s="26"/>
      <c r="BC28" s="27">
        <f t="shared" si="92"/>
        <v>0</v>
      </c>
      <c r="BD28" s="10"/>
      <c r="BE28" s="27">
        <f t="shared" si="93"/>
        <v>0</v>
      </c>
      <c r="BF28" s="10"/>
      <c r="BG28" s="27">
        <f t="shared" si="94"/>
        <v>0</v>
      </c>
      <c r="BH28" s="10"/>
      <c r="BI28" s="27">
        <f t="shared" si="95"/>
        <v>0</v>
      </c>
      <c r="BJ28" s="28" t="e">
        <f>SUM(BI28+#REF!)</f>
        <v>#REF!</v>
      </c>
      <c r="BK28" s="29"/>
    </row>
    <row r="29" spans="1:63" ht="38.25" x14ac:dyDescent="0.25">
      <c r="A29" s="6">
        <v>28</v>
      </c>
      <c r="B29" s="7"/>
      <c r="C29" s="13"/>
      <c r="D29" s="7" t="s">
        <v>21</v>
      </c>
      <c r="E29" s="26"/>
      <c r="F29" s="27">
        <f t="shared" si="88"/>
        <v>0</v>
      </c>
      <c r="G29" s="10"/>
      <c r="H29" s="27">
        <f t="shared" si="89"/>
        <v>0</v>
      </c>
      <c r="I29" s="10"/>
      <c r="J29" s="27">
        <f t="shared" si="90"/>
        <v>0</v>
      </c>
      <c r="K29" s="28">
        <f t="shared" si="91"/>
        <v>0</v>
      </c>
      <c r="L29" s="29"/>
      <c r="M29" s="7" t="s">
        <v>31</v>
      </c>
      <c r="N29" s="26"/>
      <c r="O29" s="27">
        <f t="shared" si="85"/>
        <v>0</v>
      </c>
      <c r="P29" s="10"/>
      <c r="Q29" s="27">
        <f t="shared" si="86"/>
        <v>0</v>
      </c>
      <c r="R29" s="10"/>
      <c r="S29" s="27">
        <f t="shared" si="87"/>
        <v>0</v>
      </c>
      <c r="T29" s="28" t="e">
        <f>SUM(S29+#REF!)</f>
        <v>#REF!</v>
      </c>
      <c r="U29" s="29"/>
      <c r="V29" s="44" t="s">
        <v>34</v>
      </c>
      <c r="W29" s="26"/>
      <c r="X29" s="27">
        <f t="shared" si="96"/>
        <v>0</v>
      </c>
      <c r="Y29" s="10"/>
      <c r="Z29" s="27">
        <f t="shared" si="97"/>
        <v>0</v>
      </c>
      <c r="AA29" s="10"/>
      <c r="AB29" s="27">
        <f t="shared" si="98"/>
        <v>0</v>
      </c>
      <c r="AC29" s="28" t="e">
        <f>SUM(AB29+#REF!)</f>
        <v>#REF!</v>
      </c>
      <c r="AD29" s="29"/>
      <c r="AE29" s="7" t="s">
        <v>29</v>
      </c>
      <c r="AF29" s="26"/>
      <c r="AG29" s="27">
        <f t="shared" si="81"/>
        <v>0</v>
      </c>
      <c r="AH29" s="10"/>
      <c r="AI29" s="27">
        <f t="shared" si="82"/>
        <v>0</v>
      </c>
      <c r="AJ29" s="10"/>
      <c r="AK29" s="27">
        <f t="shared" si="83"/>
        <v>0</v>
      </c>
      <c r="AL29" s="10"/>
      <c r="AM29" s="27">
        <f t="shared" si="84"/>
        <v>0</v>
      </c>
      <c r="AN29" s="28" t="e">
        <f>SUM(AM29+#REF!)</f>
        <v>#REF!</v>
      </c>
      <c r="AO29" s="29"/>
      <c r="AP29" s="7" t="s">
        <v>30</v>
      </c>
      <c r="AQ29" s="26"/>
      <c r="AR29" s="27">
        <f t="shared" si="64"/>
        <v>0</v>
      </c>
      <c r="AS29" s="10"/>
      <c r="AT29" s="27">
        <f t="shared" si="65"/>
        <v>0</v>
      </c>
      <c r="AU29" s="10"/>
      <c r="AV29" s="27">
        <f t="shared" si="66"/>
        <v>0</v>
      </c>
      <c r="AW29" s="10"/>
      <c r="AX29" s="27">
        <f t="shared" si="67"/>
        <v>0</v>
      </c>
      <c r="AY29" s="28" t="e">
        <f>SUM(AX29+#REF!)</f>
        <v>#REF!</v>
      </c>
      <c r="AZ29" s="29"/>
      <c r="BA29" s="44" t="s">
        <v>53</v>
      </c>
      <c r="BB29" s="26"/>
      <c r="BC29" s="27">
        <f t="shared" si="92"/>
        <v>0</v>
      </c>
      <c r="BD29" s="10"/>
      <c r="BE29" s="27">
        <f t="shared" si="93"/>
        <v>0</v>
      </c>
      <c r="BF29" s="10"/>
      <c r="BG29" s="27">
        <f t="shared" si="94"/>
        <v>0</v>
      </c>
      <c r="BH29" s="10"/>
      <c r="BI29" s="27">
        <f t="shared" si="95"/>
        <v>0</v>
      </c>
      <c r="BJ29" s="28" t="e">
        <f>SUM(BI29+#REF!)</f>
        <v>#REF!</v>
      </c>
      <c r="BK29" s="29"/>
    </row>
    <row r="30" spans="1:63" ht="38.25" x14ac:dyDescent="0.25">
      <c r="A30" s="6">
        <v>29</v>
      </c>
      <c r="B30" s="7"/>
      <c r="C30" s="13"/>
      <c r="D30" s="7" t="s">
        <v>21</v>
      </c>
      <c r="E30" s="26"/>
      <c r="F30" s="27">
        <f t="shared" si="88"/>
        <v>0</v>
      </c>
      <c r="G30" s="10"/>
      <c r="H30" s="27">
        <f t="shared" si="89"/>
        <v>0</v>
      </c>
      <c r="I30" s="10"/>
      <c r="J30" s="27">
        <f t="shared" si="90"/>
        <v>0</v>
      </c>
      <c r="K30" s="28">
        <f t="shared" si="91"/>
        <v>0</v>
      </c>
      <c r="L30" s="29"/>
      <c r="M30" s="7" t="s">
        <v>31</v>
      </c>
      <c r="N30" s="26"/>
      <c r="O30" s="27">
        <f t="shared" si="85"/>
        <v>0</v>
      </c>
      <c r="P30" s="10"/>
      <c r="Q30" s="27">
        <f t="shared" si="86"/>
        <v>0</v>
      </c>
      <c r="R30" s="10"/>
      <c r="S30" s="27">
        <f t="shared" si="87"/>
        <v>0</v>
      </c>
      <c r="T30" s="28" t="e">
        <f>SUM(S30+#REF!)</f>
        <v>#REF!</v>
      </c>
      <c r="U30" s="29"/>
      <c r="V30" s="44" t="s">
        <v>34</v>
      </c>
      <c r="W30" s="26"/>
      <c r="X30" s="27">
        <f t="shared" si="96"/>
        <v>0</v>
      </c>
      <c r="Y30" s="10"/>
      <c r="Z30" s="27">
        <f t="shared" si="97"/>
        <v>0</v>
      </c>
      <c r="AA30" s="10"/>
      <c r="AB30" s="27">
        <f t="shared" si="98"/>
        <v>0</v>
      </c>
      <c r="AC30" s="28" t="e">
        <f>SUM(AB30+#REF!)</f>
        <v>#REF!</v>
      </c>
      <c r="AD30" s="29"/>
      <c r="AE30" s="7" t="s">
        <v>29</v>
      </c>
      <c r="AF30" s="26"/>
      <c r="AG30" s="27">
        <f t="shared" si="81"/>
        <v>0</v>
      </c>
      <c r="AH30" s="10"/>
      <c r="AI30" s="27">
        <f t="shared" si="82"/>
        <v>0</v>
      </c>
      <c r="AJ30" s="10"/>
      <c r="AK30" s="27">
        <f t="shared" si="83"/>
        <v>0</v>
      </c>
      <c r="AL30" s="10"/>
      <c r="AM30" s="27">
        <f t="shared" si="84"/>
        <v>0</v>
      </c>
      <c r="AN30" s="28" t="e">
        <f>SUM(AM30+#REF!)</f>
        <v>#REF!</v>
      </c>
      <c r="AO30" s="29"/>
      <c r="AP30" s="7" t="s">
        <v>30</v>
      </c>
      <c r="AQ30" s="26"/>
      <c r="AR30" s="27">
        <f t="shared" si="64"/>
        <v>0</v>
      </c>
      <c r="AS30" s="10"/>
      <c r="AT30" s="27">
        <f t="shared" si="65"/>
        <v>0</v>
      </c>
      <c r="AU30" s="10"/>
      <c r="AV30" s="27">
        <f t="shared" si="66"/>
        <v>0</v>
      </c>
      <c r="AW30" s="10"/>
      <c r="AX30" s="27">
        <f t="shared" si="67"/>
        <v>0</v>
      </c>
      <c r="AY30" s="28" t="e">
        <f>SUM(AX30+#REF!)</f>
        <v>#REF!</v>
      </c>
      <c r="AZ30" s="29"/>
      <c r="BA30" s="44" t="s">
        <v>53</v>
      </c>
      <c r="BB30" s="26"/>
      <c r="BC30" s="27">
        <f t="shared" si="92"/>
        <v>0</v>
      </c>
      <c r="BD30" s="10"/>
      <c r="BE30" s="27">
        <f t="shared" si="93"/>
        <v>0</v>
      </c>
      <c r="BF30" s="10"/>
      <c r="BG30" s="27">
        <f t="shared" si="94"/>
        <v>0</v>
      </c>
      <c r="BH30" s="10"/>
      <c r="BI30" s="27">
        <f t="shared" si="95"/>
        <v>0</v>
      </c>
      <c r="BJ30" s="28" t="e">
        <f>SUM(BI30+#REF!)</f>
        <v>#REF!</v>
      </c>
      <c r="BK30" s="29"/>
    </row>
    <row r="31" spans="1:63" ht="63.75" x14ac:dyDescent="0.25">
      <c r="A31" s="6">
        <v>30</v>
      </c>
      <c r="B31" s="7"/>
      <c r="C31" s="13"/>
      <c r="D31" s="7" t="s">
        <v>21</v>
      </c>
      <c r="E31" s="26"/>
      <c r="F31" s="27">
        <f t="shared" si="88"/>
        <v>0</v>
      </c>
      <c r="G31" s="10"/>
      <c r="H31" s="27">
        <f t="shared" ref="H31:H40" si="99">G31*25%</f>
        <v>0</v>
      </c>
      <c r="I31" s="10"/>
      <c r="J31" s="27">
        <f t="shared" ref="J31:J45" si="100">I31*60%</f>
        <v>0</v>
      </c>
      <c r="K31" s="28">
        <f t="shared" si="91"/>
        <v>0</v>
      </c>
      <c r="L31" s="29"/>
      <c r="M31" s="7" t="s">
        <v>31</v>
      </c>
      <c r="N31" s="26"/>
      <c r="O31" s="27">
        <f t="shared" si="85"/>
        <v>0</v>
      </c>
      <c r="P31" s="10"/>
      <c r="Q31" s="27">
        <f t="shared" si="86"/>
        <v>0</v>
      </c>
      <c r="R31" s="10"/>
      <c r="S31" s="27">
        <f t="shared" si="87"/>
        <v>0</v>
      </c>
      <c r="T31" s="28" t="e">
        <f>SUM(S31+#REF!)</f>
        <v>#REF!</v>
      </c>
      <c r="U31" s="29"/>
      <c r="V31" s="7" t="s">
        <v>22</v>
      </c>
      <c r="W31" s="26"/>
      <c r="X31" s="27">
        <f t="shared" si="96"/>
        <v>0</v>
      </c>
      <c r="Y31" s="10"/>
      <c r="Z31" s="27">
        <f t="shared" si="97"/>
        <v>0</v>
      </c>
      <c r="AA31" s="10"/>
      <c r="AB31" s="27">
        <f t="shared" si="98"/>
        <v>0</v>
      </c>
      <c r="AC31" s="28" t="e">
        <f>SUM(AB31+#REF!)</f>
        <v>#REF!</v>
      </c>
      <c r="AD31" s="29"/>
      <c r="AE31" s="7" t="s">
        <v>29</v>
      </c>
      <c r="AF31" s="26"/>
      <c r="AG31" s="27">
        <f t="shared" si="81"/>
        <v>0</v>
      </c>
      <c r="AH31" s="10"/>
      <c r="AI31" s="27">
        <f t="shared" si="82"/>
        <v>0</v>
      </c>
      <c r="AJ31" s="10"/>
      <c r="AK31" s="27">
        <f t="shared" si="83"/>
        <v>0</v>
      </c>
      <c r="AL31" s="10"/>
      <c r="AM31" s="27">
        <f t="shared" si="84"/>
        <v>0</v>
      </c>
      <c r="AN31" s="28" t="e">
        <f>SUM(AM31+#REF!)</f>
        <v>#REF!</v>
      </c>
      <c r="AO31" s="29"/>
      <c r="AP31" s="7" t="s">
        <v>30</v>
      </c>
      <c r="AQ31" s="26"/>
      <c r="AR31" s="27"/>
      <c r="AS31" s="10"/>
      <c r="AT31" s="27"/>
      <c r="AU31" s="10"/>
      <c r="AV31" s="27"/>
      <c r="AW31" s="10"/>
      <c r="AX31" s="27"/>
      <c r="AY31" s="28"/>
      <c r="AZ31" s="29"/>
      <c r="BA31" s="44" t="s">
        <v>53</v>
      </c>
      <c r="BB31" s="26"/>
      <c r="BC31" s="27"/>
      <c r="BD31" s="10"/>
      <c r="BE31" s="27"/>
      <c r="BF31" s="10"/>
      <c r="BG31" s="27"/>
      <c r="BH31" s="10"/>
      <c r="BI31" s="27"/>
      <c r="BJ31" s="28"/>
      <c r="BK31" s="29"/>
    </row>
    <row r="32" spans="1:63" ht="63.75" x14ac:dyDescent="0.25">
      <c r="A32" s="6">
        <v>31</v>
      </c>
      <c r="B32" s="7"/>
      <c r="C32" s="13"/>
      <c r="D32" s="7"/>
      <c r="E32" s="26"/>
      <c r="F32" s="27">
        <f t="shared" si="88"/>
        <v>0</v>
      </c>
      <c r="G32" s="10"/>
      <c r="H32" s="27">
        <f t="shared" si="99"/>
        <v>0</v>
      </c>
      <c r="I32" s="10"/>
      <c r="J32" s="27">
        <f t="shared" si="100"/>
        <v>0</v>
      </c>
      <c r="K32" s="28">
        <f t="shared" si="91"/>
        <v>0</v>
      </c>
      <c r="L32" s="29"/>
      <c r="M32" s="7" t="s">
        <v>31</v>
      </c>
      <c r="N32" s="26"/>
      <c r="O32" s="27">
        <f t="shared" si="85"/>
        <v>0</v>
      </c>
      <c r="P32" s="10"/>
      <c r="Q32" s="27">
        <f t="shared" si="86"/>
        <v>0</v>
      </c>
      <c r="R32" s="10"/>
      <c r="S32" s="27">
        <f t="shared" si="87"/>
        <v>0</v>
      </c>
      <c r="T32" s="28" t="e">
        <f>SUM(S32+#REF!)</f>
        <v>#REF!</v>
      </c>
      <c r="U32" s="29"/>
      <c r="V32" s="7" t="s">
        <v>22</v>
      </c>
      <c r="W32" s="26"/>
      <c r="X32" s="27">
        <f t="shared" si="96"/>
        <v>0</v>
      </c>
      <c r="Y32" s="10"/>
      <c r="Z32" s="27">
        <f t="shared" si="97"/>
        <v>0</v>
      </c>
      <c r="AA32" s="10"/>
      <c r="AB32" s="27">
        <f t="shared" si="98"/>
        <v>0</v>
      </c>
      <c r="AC32" s="28" t="e">
        <f>SUM(AB32+#REF!)</f>
        <v>#REF!</v>
      </c>
      <c r="AD32" s="29"/>
      <c r="AE32" s="7" t="s">
        <v>29</v>
      </c>
      <c r="AF32" s="26"/>
      <c r="AG32" s="27">
        <f t="shared" si="81"/>
        <v>0</v>
      </c>
      <c r="AH32" s="10"/>
      <c r="AI32" s="27">
        <f t="shared" si="82"/>
        <v>0</v>
      </c>
      <c r="AJ32" s="10"/>
      <c r="AK32" s="27">
        <f t="shared" si="83"/>
        <v>0</v>
      </c>
      <c r="AL32" s="10"/>
      <c r="AM32" s="27">
        <f t="shared" si="84"/>
        <v>0</v>
      </c>
      <c r="AN32" s="28" t="e">
        <f>SUM(AM32+#REF!)</f>
        <v>#REF!</v>
      </c>
      <c r="AO32" s="29"/>
      <c r="AP32" s="7" t="s">
        <v>30</v>
      </c>
      <c r="AQ32" s="26"/>
      <c r="AR32" s="27"/>
      <c r="AS32" s="10"/>
      <c r="AT32" s="27"/>
      <c r="AU32" s="10"/>
      <c r="AV32" s="27"/>
      <c r="AW32" s="10"/>
      <c r="AX32" s="27"/>
      <c r="AY32" s="28"/>
      <c r="AZ32" s="29"/>
      <c r="BA32" s="44" t="s">
        <v>53</v>
      </c>
      <c r="BB32" s="26"/>
      <c r="BC32" s="27"/>
      <c r="BD32" s="10"/>
      <c r="BE32" s="27"/>
      <c r="BF32" s="10"/>
      <c r="BG32" s="27"/>
      <c r="BH32" s="10"/>
      <c r="BI32" s="27"/>
      <c r="BJ32" s="28"/>
      <c r="BK32" s="29"/>
    </row>
    <row r="33" spans="1:63" ht="63.75" x14ac:dyDescent="0.25">
      <c r="A33" s="6">
        <v>32</v>
      </c>
      <c r="B33" s="7"/>
      <c r="C33" s="13"/>
      <c r="D33" s="7"/>
      <c r="E33" s="26"/>
      <c r="F33" s="27">
        <f t="shared" si="88"/>
        <v>0</v>
      </c>
      <c r="G33" s="10"/>
      <c r="H33" s="27">
        <f t="shared" si="99"/>
        <v>0</v>
      </c>
      <c r="I33" s="10"/>
      <c r="J33" s="27">
        <f t="shared" si="100"/>
        <v>0</v>
      </c>
      <c r="K33" s="28">
        <f t="shared" si="91"/>
        <v>0</v>
      </c>
      <c r="L33" s="29"/>
      <c r="M33" s="7" t="s">
        <v>31</v>
      </c>
      <c r="N33" s="26"/>
      <c r="O33" s="27">
        <f t="shared" si="85"/>
        <v>0</v>
      </c>
      <c r="P33" s="10"/>
      <c r="Q33" s="27">
        <f t="shared" si="86"/>
        <v>0</v>
      </c>
      <c r="R33" s="10"/>
      <c r="S33" s="27">
        <f t="shared" si="87"/>
        <v>0</v>
      </c>
      <c r="T33" s="28" t="e">
        <f>SUM(S33+#REF!)</f>
        <v>#REF!</v>
      </c>
      <c r="U33" s="29"/>
      <c r="V33" s="7" t="s">
        <v>22</v>
      </c>
      <c r="W33" s="26"/>
      <c r="X33" s="27">
        <f t="shared" si="96"/>
        <v>0</v>
      </c>
      <c r="Y33" s="10"/>
      <c r="Z33" s="27">
        <f t="shared" si="97"/>
        <v>0</v>
      </c>
      <c r="AA33" s="10"/>
      <c r="AB33" s="27">
        <f t="shared" si="98"/>
        <v>0</v>
      </c>
      <c r="AC33" s="28" t="e">
        <f>SUM(AB33+#REF!)</f>
        <v>#REF!</v>
      </c>
      <c r="AD33" s="29"/>
      <c r="AE33" s="7" t="s">
        <v>29</v>
      </c>
      <c r="AF33" s="26"/>
      <c r="AG33" s="27">
        <f t="shared" si="81"/>
        <v>0</v>
      </c>
      <c r="AH33" s="10"/>
      <c r="AI33" s="27">
        <f t="shared" si="82"/>
        <v>0</v>
      </c>
      <c r="AJ33" s="10"/>
      <c r="AK33" s="27">
        <f t="shared" si="83"/>
        <v>0</v>
      </c>
      <c r="AL33" s="10"/>
      <c r="AM33" s="27">
        <f t="shared" si="84"/>
        <v>0</v>
      </c>
      <c r="AN33" s="28" t="e">
        <f>SUM(AM33+#REF!)</f>
        <v>#REF!</v>
      </c>
      <c r="AO33" s="29"/>
      <c r="AP33" s="7" t="s">
        <v>30</v>
      </c>
      <c r="AQ33" s="26"/>
      <c r="AR33" s="27"/>
      <c r="AS33" s="10"/>
      <c r="AT33" s="27"/>
      <c r="AU33" s="10"/>
      <c r="AV33" s="27"/>
      <c r="AW33" s="10"/>
      <c r="AX33" s="27"/>
      <c r="AY33" s="28"/>
      <c r="AZ33" s="29"/>
      <c r="BA33" s="44" t="s">
        <v>53</v>
      </c>
      <c r="BB33" s="26"/>
      <c r="BC33" s="27"/>
      <c r="BD33" s="10"/>
      <c r="BE33" s="27"/>
      <c r="BF33" s="10"/>
      <c r="BG33" s="27"/>
      <c r="BH33" s="10"/>
      <c r="BI33" s="27"/>
      <c r="BJ33" s="28"/>
      <c r="BK33" s="29"/>
    </row>
    <row r="34" spans="1:63" ht="63.75" x14ac:dyDescent="0.25">
      <c r="A34" s="6">
        <v>33</v>
      </c>
      <c r="B34" s="7"/>
      <c r="C34" s="13"/>
      <c r="D34" s="7"/>
      <c r="E34" s="26"/>
      <c r="F34" s="27">
        <f t="shared" si="88"/>
        <v>0</v>
      </c>
      <c r="G34" s="10"/>
      <c r="H34" s="27">
        <f t="shared" si="99"/>
        <v>0</v>
      </c>
      <c r="I34" s="10"/>
      <c r="J34" s="27">
        <f t="shared" si="100"/>
        <v>0</v>
      </c>
      <c r="K34" s="28">
        <f t="shared" si="91"/>
        <v>0</v>
      </c>
      <c r="L34" s="29"/>
      <c r="M34" s="7" t="s">
        <v>31</v>
      </c>
      <c r="N34" s="26"/>
      <c r="O34" s="27">
        <f t="shared" si="85"/>
        <v>0</v>
      </c>
      <c r="P34" s="10"/>
      <c r="Q34" s="27">
        <f t="shared" si="86"/>
        <v>0</v>
      </c>
      <c r="R34" s="10"/>
      <c r="S34" s="27">
        <f t="shared" si="87"/>
        <v>0</v>
      </c>
      <c r="T34" s="28" t="e">
        <f>SUM(S34+#REF!)</f>
        <v>#REF!</v>
      </c>
      <c r="U34" s="29"/>
      <c r="V34" s="7" t="s">
        <v>22</v>
      </c>
      <c r="W34" s="26"/>
      <c r="X34" s="27">
        <f t="shared" si="96"/>
        <v>0</v>
      </c>
      <c r="Y34" s="10"/>
      <c r="Z34" s="27">
        <f t="shared" si="97"/>
        <v>0</v>
      </c>
      <c r="AA34" s="10"/>
      <c r="AB34" s="27">
        <f t="shared" si="98"/>
        <v>0</v>
      </c>
      <c r="AC34" s="28" t="e">
        <f>SUM(AB34+#REF!)</f>
        <v>#REF!</v>
      </c>
      <c r="AD34" s="29"/>
      <c r="AE34" s="7" t="s">
        <v>29</v>
      </c>
      <c r="AF34" s="26"/>
      <c r="AG34" s="27">
        <f t="shared" si="81"/>
        <v>0</v>
      </c>
      <c r="AH34" s="10"/>
      <c r="AI34" s="27">
        <f t="shared" si="82"/>
        <v>0</v>
      </c>
      <c r="AJ34" s="10"/>
      <c r="AK34" s="27">
        <f t="shared" si="83"/>
        <v>0</v>
      </c>
      <c r="AL34" s="10"/>
      <c r="AM34" s="27">
        <f t="shared" si="84"/>
        <v>0</v>
      </c>
      <c r="AN34" s="28" t="e">
        <f>SUM(AM34+#REF!)</f>
        <v>#REF!</v>
      </c>
      <c r="AO34" s="29"/>
      <c r="AP34" s="7" t="s">
        <v>30</v>
      </c>
      <c r="AQ34" s="26"/>
      <c r="AR34" s="27"/>
      <c r="AS34" s="10"/>
      <c r="AT34" s="27"/>
      <c r="AU34" s="10"/>
      <c r="AV34" s="27"/>
      <c r="AW34" s="10"/>
      <c r="AX34" s="27"/>
      <c r="AY34" s="28"/>
      <c r="AZ34" s="29"/>
      <c r="BA34" s="7" t="s">
        <v>30</v>
      </c>
      <c r="BB34" s="26"/>
      <c r="BC34" s="27"/>
      <c r="BD34" s="10"/>
      <c r="BE34" s="27"/>
      <c r="BF34" s="10"/>
      <c r="BG34" s="27"/>
      <c r="BH34" s="10"/>
      <c r="BI34" s="27"/>
      <c r="BJ34" s="28"/>
      <c r="BK34" s="29"/>
    </row>
    <row r="35" spans="1:63" ht="63.75" x14ac:dyDescent="0.25">
      <c r="A35" s="6">
        <v>34</v>
      </c>
      <c r="B35" s="7"/>
      <c r="C35" s="13"/>
      <c r="D35" s="7"/>
      <c r="E35" s="26"/>
      <c r="F35" s="27">
        <f t="shared" si="88"/>
        <v>0</v>
      </c>
      <c r="G35" s="10"/>
      <c r="H35" s="27">
        <f t="shared" si="99"/>
        <v>0</v>
      </c>
      <c r="I35" s="10"/>
      <c r="J35" s="27">
        <f t="shared" si="100"/>
        <v>0</v>
      </c>
      <c r="K35" s="28">
        <f t="shared" si="91"/>
        <v>0</v>
      </c>
      <c r="L35" s="29"/>
      <c r="M35" s="7" t="s">
        <v>31</v>
      </c>
      <c r="N35" s="26"/>
      <c r="O35" s="27">
        <f t="shared" si="85"/>
        <v>0</v>
      </c>
      <c r="P35" s="10"/>
      <c r="Q35" s="27">
        <f t="shared" si="86"/>
        <v>0</v>
      </c>
      <c r="R35" s="10"/>
      <c r="S35" s="27">
        <f t="shared" si="87"/>
        <v>0</v>
      </c>
      <c r="T35" s="28" t="e">
        <f>SUM(S35+#REF!)</f>
        <v>#REF!</v>
      </c>
      <c r="U35" s="29"/>
      <c r="V35" s="7" t="s">
        <v>22</v>
      </c>
      <c r="W35" s="26"/>
      <c r="X35" s="27">
        <f t="shared" si="96"/>
        <v>0</v>
      </c>
      <c r="Y35" s="10"/>
      <c r="Z35" s="27">
        <f t="shared" si="97"/>
        <v>0</v>
      </c>
      <c r="AA35" s="10"/>
      <c r="AB35" s="27">
        <f t="shared" si="98"/>
        <v>0</v>
      </c>
      <c r="AC35" s="28" t="e">
        <f>SUM(AB35+#REF!)</f>
        <v>#REF!</v>
      </c>
      <c r="AD35" s="29"/>
      <c r="AE35" s="7" t="s">
        <v>29</v>
      </c>
      <c r="AF35" s="26"/>
      <c r="AG35" s="27">
        <f t="shared" si="81"/>
        <v>0</v>
      </c>
      <c r="AH35" s="10"/>
      <c r="AI35" s="27">
        <f t="shared" si="82"/>
        <v>0</v>
      </c>
      <c r="AJ35" s="10"/>
      <c r="AK35" s="27">
        <f t="shared" si="83"/>
        <v>0</v>
      </c>
      <c r="AL35" s="10"/>
      <c r="AM35" s="27">
        <f t="shared" si="84"/>
        <v>0</v>
      </c>
      <c r="AN35" s="28" t="e">
        <f>SUM(AM35+#REF!)</f>
        <v>#REF!</v>
      </c>
      <c r="AO35" s="29"/>
      <c r="AP35" s="7" t="s">
        <v>30</v>
      </c>
      <c r="AQ35" s="26"/>
      <c r="AR35" s="27"/>
      <c r="AS35" s="10"/>
      <c r="AT35" s="27"/>
      <c r="AU35" s="10"/>
      <c r="AV35" s="27"/>
      <c r="AW35" s="10"/>
      <c r="AX35" s="27"/>
      <c r="AY35" s="28"/>
      <c r="AZ35" s="29"/>
      <c r="BA35" s="7" t="s">
        <v>30</v>
      </c>
      <c r="BB35" s="26"/>
      <c r="BC35" s="27"/>
      <c r="BD35" s="10"/>
      <c r="BE35" s="27"/>
      <c r="BF35" s="10"/>
      <c r="BG35" s="27"/>
      <c r="BH35" s="10"/>
      <c r="BI35" s="27"/>
      <c r="BJ35" s="28"/>
      <c r="BK35" s="29"/>
    </row>
    <row r="36" spans="1:63" ht="63.75" x14ac:dyDescent="0.25">
      <c r="A36" s="6">
        <v>35</v>
      </c>
      <c r="B36" s="7"/>
      <c r="C36" s="13"/>
      <c r="D36" s="7"/>
      <c r="E36" s="26"/>
      <c r="F36" s="27">
        <f t="shared" si="88"/>
        <v>0</v>
      </c>
      <c r="G36" s="10"/>
      <c r="H36" s="27">
        <f t="shared" si="99"/>
        <v>0</v>
      </c>
      <c r="I36" s="10"/>
      <c r="J36" s="27">
        <f t="shared" si="100"/>
        <v>0</v>
      </c>
      <c r="K36" s="28">
        <f t="shared" si="91"/>
        <v>0</v>
      </c>
      <c r="L36" s="29"/>
      <c r="M36" s="7"/>
      <c r="N36" s="26"/>
      <c r="O36" s="27">
        <f t="shared" si="85"/>
        <v>0</v>
      </c>
      <c r="P36" s="10"/>
      <c r="Q36" s="27">
        <f t="shared" si="86"/>
        <v>0</v>
      </c>
      <c r="R36" s="10"/>
      <c r="S36" s="27">
        <f t="shared" si="87"/>
        <v>0</v>
      </c>
      <c r="T36" s="28" t="e">
        <f>SUM(S36+#REF!)</f>
        <v>#REF!</v>
      </c>
      <c r="U36" s="29"/>
      <c r="V36" s="7" t="s">
        <v>22</v>
      </c>
      <c r="W36" s="26"/>
      <c r="X36" s="27">
        <f t="shared" si="96"/>
        <v>0</v>
      </c>
      <c r="Y36" s="10"/>
      <c r="Z36" s="27">
        <f t="shared" si="97"/>
        <v>0</v>
      </c>
      <c r="AA36" s="10"/>
      <c r="AB36" s="27">
        <f t="shared" si="98"/>
        <v>0</v>
      </c>
      <c r="AC36" s="28" t="e">
        <f>SUM(AB36+#REF!)</f>
        <v>#REF!</v>
      </c>
      <c r="AD36" s="29"/>
      <c r="AE36" s="7" t="s">
        <v>29</v>
      </c>
      <c r="AF36" s="26"/>
      <c r="AG36" s="27">
        <f t="shared" si="81"/>
        <v>0</v>
      </c>
      <c r="AH36" s="10"/>
      <c r="AI36" s="27">
        <f t="shared" si="82"/>
        <v>0</v>
      </c>
      <c r="AJ36" s="10"/>
      <c r="AK36" s="27">
        <f t="shared" si="83"/>
        <v>0</v>
      </c>
      <c r="AL36" s="10"/>
      <c r="AM36" s="27">
        <f t="shared" si="84"/>
        <v>0</v>
      </c>
      <c r="AN36" s="28" t="e">
        <f>SUM(AM36+#REF!)</f>
        <v>#REF!</v>
      </c>
      <c r="AO36" s="29"/>
      <c r="AP36" s="7" t="s">
        <v>30</v>
      </c>
      <c r="AQ36" s="26"/>
      <c r="AR36" s="27"/>
      <c r="AS36" s="10"/>
      <c r="AT36" s="27"/>
      <c r="AU36" s="10"/>
      <c r="AV36" s="27"/>
      <c r="AW36" s="10"/>
      <c r="AX36" s="27"/>
      <c r="AY36" s="28"/>
      <c r="AZ36" s="29"/>
      <c r="BA36" s="7" t="s">
        <v>30</v>
      </c>
      <c r="BB36" s="26"/>
      <c r="BC36" s="27"/>
      <c r="BD36" s="10"/>
      <c r="BE36" s="27"/>
      <c r="BF36" s="10"/>
      <c r="BG36" s="27"/>
      <c r="BH36" s="10"/>
      <c r="BI36" s="27"/>
      <c r="BJ36" s="28"/>
      <c r="BK36" s="29"/>
    </row>
    <row r="37" spans="1:63" ht="63.75" x14ac:dyDescent="0.25">
      <c r="A37" s="6">
        <v>36</v>
      </c>
      <c r="B37" s="7"/>
      <c r="C37" s="13"/>
      <c r="D37" s="7"/>
      <c r="E37" s="26"/>
      <c r="F37" s="27">
        <f t="shared" si="88"/>
        <v>0</v>
      </c>
      <c r="G37" s="10"/>
      <c r="H37" s="27">
        <f t="shared" si="99"/>
        <v>0</v>
      </c>
      <c r="I37" s="10"/>
      <c r="J37" s="27">
        <f t="shared" si="100"/>
        <v>0</v>
      </c>
      <c r="K37" s="28">
        <f t="shared" si="91"/>
        <v>0</v>
      </c>
      <c r="L37" s="29"/>
      <c r="M37" s="7"/>
      <c r="N37" s="8"/>
      <c r="O37" s="9"/>
      <c r="P37" s="10"/>
      <c r="Q37" s="9"/>
      <c r="R37" s="10"/>
      <c r="S37" s="9"/>
      <c r="T37" s="11"/>
      <c r="U37" s="12"/>
      <c r="V37" s="7" t="s">
        <v>22</v>
      </c>
      <c r="W37" s="26"/>
      <c r="X37" s="27">
        <f t="shared" si="96"/>
        <v>0</v>
      </c>
      <c r="Y37" s="10"/>
      <c r="Z37" s="27">
        <f t="shared" si="97"/>
        <v>0</v>
      </c>
      <c r="AA37" s="10"/>
      <c r="AB37" s="27">
        <f t="shared" si="98"/>
        <v>0</v>
      </c>
      <c r="AC37" s="28" t="e">
        <f>SUM(AB37+#REF!)</f>
        <v>#REF!</v>
      </c>
      <c r="AD37" s="29"/>
      <c r="AE37" s="7" t="s">
        <v>29</v>
      </c>
      <c r="AF37" s="26"/>
      <c r="AG37" s="27">
        <f t="shared" si="81"/>
        <v>0</v>
      </c>
      <c r="AH37" s="10"/>
      <c r="AI37" s="27">
        <f t="shared" si="82"/>
        <v>0</v>
      </c>
      <c r="AJ37" s="10"/>
      <c r="AK37" s="27">
        <f t="shared" si="83"/>
        <v>0</v>
      </c>
      <c r="AL37" s="10"/>
      <c r="AM37" s="27">
        <f t="shared" si="84"/>
        <v>0</v>
      </c>
      <c r="AN37" s="28" t="e">
        <f>SUM(AM37+#REF!)</f>
        <v>#REF!</v>
      </c>
      <c r="AO37" s="29"/>
      <c r="AP37" s="7"/>
      <c r="AQ37" s="26"/>
      <c r="AR37" s="27"/>
      <c r="AS37" s="10"/>
      <c r="AT37" s="27"/>
      <c r="AU37" s="10"/>
      <c r="AV37" s="27"/>
      <c r="AW37" s="10"/>
      <c r="AX37" s="27"/>
      <c r="AY37" s="28"/>
      <c r="AZ37" s="29"/>
      <c r="BA37" s="7"/>
      <c r="BB37" s="26"/>
      <c r="BC37" s="27"/>
      <c r="BD37" s="10"/>
      <c r="BE37" s="27"/>
      <c r="BF37" s="10"/>
      <c r="BG37" s="27"/>
      <c r="BH37" s="10"/>
      <c r="BI37" s="27"/>
      <c r="BJ37" s="28"/>
      <c r="BK37" s="29"/>
    </row>
    <row r="38" spans="1:63" ht="63.75" x14ac:dyDescent="0.25">
      <c r="A38" s="6">
        <v>37</v>
      </c>
      <c r="B38" s="7"/>
      <c r="C38" s="13"/>
      <c r="D38" s="7"/>
      <c r="E38" s="26"/>
      <c r="F38" s="27">
        <f t="shared" si="88"/>
        <v>0</v>
      </c>
      <c r="G38" s="10"/>
      <c r="H38" s="27">
        <f t="shared" si="99"/>
        <v>0</v>
      </c>
      <c r="I38" s="10"/>
      <c r="J38" s="27">
        <f t="shared" si="100"/>
        <v>0</v>
      </c>
      <c r="K38" s="28">
        <f t="shared" si="91"/>
        <v>0</v>
      </c>
      <c r="L38" s="29"/>
      <c r="M38" s="7"/>
      <c r="N38" s="8"/>
      <c r="O38" s="9"/>
      <c r="P38" s="10"/>
      <c r="Q38" s="9"/>
      <c r="R38" s="10"/>
      <c r="S38" s="9"/>
      <c r="T38" s="11"/>
      <c r="U38" s="12"/>
      <c r="V38" s="7" t="s">
        <v>22</v>
      </c>
      <c r="W38" s="26"/>
      <c r="X38" s="27">
        <f t="shared" si="96"/>
        <v>0</v>
      </c>
      <c r="Y38" s="10"/>
      <c r="Z38" s="27">
        <f t="shared" si="97"/>
        <v>0</v>
      </c>
      <c r="AA38" s="10"/>
      <c r="AB38" s="27">
        <f t="shared" si="98"/>
        <v>0</v>
      </c>
      <c r="AC38" s="28" t="e">
        <f>SUM(AB38+#REF!)</f>
        <v>#REF!</v>
      </c>
      <c r="AD38" s="29"/>
      <c r="AE38" s="7" t="s">
        <v>29</v>
      </c>
      <c r="AF38" s="26"/>
      <c r="AG38" s="27">
        <f t="shared" si="81"/>
        <v>0</v>
      </c>
      <c r="AH38" s="10"/>
      <c r="AI38" s="27">
        <f t="shared" si="82"/>
        <v>0</v>
      </c>
      <c r="AJ38" s="10"/>
      <c r="AK38" s="27">
        <f t="shared" si="83"/>
        <v>0</v>
      </c>
      <c r="AL38" s="10"/>
      <c r="AM38" s="27">
        <f t="shared" si="84"/>
        <v>0</v>
      </c>
      <c r="AN38" s="28" t="e">
        <f>SUM(AM38+#REF!)</f>
        <v>#REF!</v>
      </c>
      <c r="AO38" s="29"/>
      <c r="AP38" s="7"/>
      <c r="AQ38" s="26"/>
      <c r="AR38" s="27"/>
      <c r="AS38" s="10"/>
      <c r="AT38" s="27"/>
      <c r="AU38" s="10"/>
      <c r="AV38" s="27"/>
      <c r="AW38" s="10"/>
      <c r="AX38" s="27"/>
      <c r="AY38" s="28"/>
      <c r="AZ38" s="29"/>
      <c r="BA38" s="7"/>
      <c r="BB38" s="26"/>
      <c r="BC38" s="27"/>
      <c r="BD38" s="10"/>
      <c r="BE38" s="27"/>
      <c r="BF38" s="10"/>
      <c r="BG38" s="27"/>
      <c r="BH38" s="10"/>
      <c r="BI38" s="27"/>
      <c r="BJ38" s="28"/>
      <c r="BK38" s="29"/>
    </row>
    <row r="39" spans="1:63" ht="63.75" x14ac:dyDescent="0.25">
      <c r="A39" s="6">
        <v>38</v>
      </c>
      <c r="B39" s="7"/>
      <c r="C39" s="13"/>
      <c r="D39" s="7"/>
      <c r="E39" s="26"/>
      <c r="F39" s="27">
        <f t="shared" si="88"/>
        <v>0</v>
      </c>
      <c r="G39" s="10"/>
      <c r="H39" s="27">
        <f t="shared" si="99"/>
        <v>0</v>
      </c>
      <c r="I39" s="10"/>
      <c r="J39" s="27">
        <f t="shared" si="100"/>
        <v>0</v>
      </c>
      <c r="K39" s="28">
        <f t="shared" si="91"/>
        <v>0</v>
      </c>
      <c r="L39" s="29"/>
      <c r="M39" s="7"/>
      <c r="N39" s="8"/>
      <c r="O39" s="9"/>
      <c r="P39" s="10"/>
      <c r="Q39" s="9"/>
      <c r="R39" s="10"/>
      <c r="S39" s="9"/>
      <c r="T39" s="11"/>
      <c r="U39" s="12"/>
      <c r="V39" s="7" t="s">
        <v>22</v>
      </c>
      <c r="W39" s="26"/>
      <c r="X39" s="27">
        <f t="shared" ref="X39:X46" si="101">W39*10%</f>
        <v>0</v>
      </c>
      <c r="Y39" s="10"/>
      <c r="Z39" s="27">
        <f t="shared" ref="Z39:Z46" si="102">Y39*10%</f>
        <v>0</v>
      </c>
      <c r="AA39" s="10"/>
      <c r="AB39" s="27">
        <f t="shared" ref="AB39:AB46" si="103">AA39*60%</f>
        <v>0</v>
      </c>
      <c r="AC39" s="28" t="e">
        <f>SUM(AB39+#REF!)</f>
        <v>#REF!</v>
      </c>
      <c r="AD39" s="29"/>
      <c r="AE39" s="7" t="s">
        <v>29</v>
      </c>
      <c r="AF39" s="26"/>
      <c r="AG39" s="27">
        <f t="shared" si="81"/>
        <v>0</v>
      </c>
      <c r="AH39" s="10"/>
      <c r="AI39" s="27">
        <f t="shared" si="82"/>
        <v>0</v>
      </c>
      <c r="AJ39" s="10"/>
      <c r="AK39" s="27">
        <f t="shared" si="83"/>
        <v>0</v>
      </c>
      <c r="AL39" s="10"/>
      <c r="AM39" s="27">
        <f t="shared" si="84"/>
        <v>0</v>
      </c>
      <c r="AN39" s="28" t="e">
        <f>SUM(AM39+#REF!)</f>
        <v>#REF!</v>
      </c>
      <c r="AO39" s="29"/>
      <c r="AP39" s="7"/>
      <c r="AQ39" s="26"/>
      <c r="AR39" s="27">
        <f t="shared" ref="AR39:AR42" si="104">AQ39*10%</f>
        <v>0</v>
      </c>
      <c r="AS39" s="10"/>
      <c r="AT39" s="27">
        <f t="shared" ref="AT39:AT42" si="105">AS39*10%</f>
        <v>0</v>
      </c>
      <c r="AU39" s="10"/>
      <c r="AV39" s="27">
        <f t="shared" ref="AV39:AV42" si="106">AU39*20%</f>
        <v>0</v>
      </c>
      <c r="AW39" s="10"/>
      <c r="AX39" s="27">
        <f t="shared" ref="AX39:AX42" si="107">AW39*60%</f>
        <v>0</v>
      </c>
      <c r="AY39" s="28" t="e">
        <f>SUM(AX39+#REF!)</f>
        <v>#REF!</v>
      </c>
      <c r="AZ39" s="29"/>
    </row>
    <row r="40" spans="1:63" ht="63.75" x14ac:dyDescent="0.25">
      <c r="A40" s="6">
        <v>41</v>
      </c>
      <c r="B40" s="7"/>
      <c r="C40" s="13"/>
      <c r="D40" s="7"/>
      <c r="E40" s="26"/>
      <c r="F40" s="27">
        <f t="shared" si="88"/>
        <v>0</v>
      </c>
      <c r="G40" s="10"/>
      <c r="H40" s="27">
        <f t="shared" si="99"/>
        <v>0</v>
      </c>
      <c r="I40" s="10"/>
      <c r="J40" s="27">
        <f t="shared" si="100"/>
        <v>0</v>
      </c>
      <c r="K40" s="28">
        <f t="shared" si="91"/>
        <v>0</v>
      </c>
      <c r="L40" s="29"/>
      <c r="M40" s="7"/>
      <c r="N40" s="8"/>
      <c r="O40" s="9"/>
      <c r="P40" s="10"/>
      <c r="Q40" s="9"/>
      <c r="R40" s="10"/>
      <c r="S40" s="9"/>
      <c r="T40" s="11"/>
      <c r="U40" s="12"/>
      <c r="V40" s="7" t="s">
        <v>22</v>
      </c>
      <c r="W40" s="26"/>
      <c r="X40" s="27">
        <f t="shared" si="101"/>
        <v>0</v>
      </c>
      <c r="Y40" s="10"/>
      <c r="Z40" s="27">
        <f t="shared" si="102"/>
        <v>0</v>
      </c>
      <c r="AA40" s="10"/>
      <c r="AB40" s="27">
        <f t="shared" si="103"/>
        <v>0</v>
      </c>
      <c r="AC40" s="28" t="e">
        <f>SUM(AB40+#REF!)</f>
        <v>#REF!</v>
      </c>
      <c r="AD40" s="29"/>
      <c r="AE40" s="7" t="s">
        <v>29</v>
      </c>
      <c r="AF40" s="26"/>
      <c r="AG40" s="27">
        <f t="shared" si="81"/>
        <v>0</v>
      </c>
      <c r="AH40" s="10"/>
      <c r="AI40" s="27">
        <f t="shared" si="82"/>
        <v>0</v>
      </c>
      <c r="AJ40" s="10"/>
      <c r="AK40" s="27">
        <f t="shared" si="83"/>
        <v>0</v>
      </c>
      <c r="AL40" s="10"/>
      <c r="AM40" s="27">
        <f t="shared" si="84"/>
        <v>0</v>
      </c>
      <c r="AN40" s="28" t="e">
        <f>SUM(AM40+#REF!)</f>
        <v>#REF!</v>
      </c>
      <c r="AO40" s="29"/>
      <c r="AP40" s="7"/>
      <c r="AQ40" s="26"/>
      <c r="AR40" s="27">
        <f t="shared" si="104"/>
        <v>0</v>
      </c>
      <c r="AS40" s="10"/>
      <c r="AT40" s="27">
        <f t="shared" si="105"/>
        <v>0</v>
      </c>
      <c r="AU40" s="10"/>
      <c r="AV40" s="27">
        <f t="shared" si="106"/>
        <v>0</v>
      </c>
      <c r="AW40" s="10"/>
      <c r="AX40" s="27">
        <f t="shared" si="107"/>
        <v>0</v>
      </c>
      <c r="AY40" s="28" t="e">
        <f>SUM(AX40+#REF!)</f>
        <v>#REF!</v>
      </c>
      <c r="AZ40" s="29"/>
    </row>
    <row r="41" spans="1:63" ht="38.25" x14ac:dyDescent="0.25">
      <c r="A41" s="6">
        <v>42</v>
      </c>
      <c r="B41" s="7"/>
      <c r="C41" s="13"/>
      <c r="D41" s="7"/>
      <c r="E41" s="26"/>
      <c r="F41" s="27">
        <f t="shared" si="88"/>
        <v>0</v>
      </c>
      <c r="G41" s="10"/>
      <c r="H41" s="27">
        <f t="shared" ref="H41:H45" si="108">G41*20%</f>
        <v>0</v>
      </c>
      <c r="I41" s="10"/>
      <c r="J41" s="27">
        <f t="shared" si="100"/>
        <v>0</v>
      </c>
      <c r="K41" s="28">
        <f t="shared" si="91"/>
        <v>0</v>
      </c>
      <c r="L41" s="29"/>
      <c r="M41" s="7"/>
      <c r="N41" s="8"/>
      <c r="O41" s="9"/>
      <c r="P41" s="10"/>
      <c r="Q41" s="9"/>
      <c r="R41" s="10"/>
      <c r="S41" s="9"/>
      <c r="T41" s="11"/>
      <c r="U41" s="12"/>
      <c r="V41" s="7" t="s">
        <v>20</v>
      </c>
      <c r="W41" s="26"/>
      <c r="X41" s="27">
        <f t="shared" si="101"/>
        <v>0</v>
      </c>
      <c r="Y41" s="10"/>
      <c r="Z41" s="27">
        <f t="shared" si="102"/>
        <v>0</v>
      </c>
      <c r="AA41" s="10"/>
      <c r="AB41" s="27">
        <f t="shared" si="103"/>
        <v>0</v>
      </c>
      <c r="AC41" s="28" t="e">
        <f>SUM(AB41+#REF!)</f>
        <v>#REF!</v>
      </c>
      <c r="AD41" s="29"/>
      <c r="AE41" s="7" t="s">
        <v>29</v>
      </c>
      <c r="AF41" s="8"/>
      <c r="AG41" s="9"/>
      <c r="AH41" s="10"/>
      <c r="AI41" s="9"/>
      <c r="AJ41" s="10"/>
      <c r="AK41" s="9"/>
      <c r="AL41" s="10"/>
      <c r="AM41" s="9"/>
      <c r="AN41" s="11"/>
      <c r="AO41" s="29" t="str">
        <f t="shared" ref="AO41:AO49" si="109">IF(AN41&gt;=50,"Προάγεται","Απορίπτεται")</f>
        <v>Απορίπτεται</v>
      </c>
      <c r="AP41" s="7"/>
      <c r="AQ41" s="26"/>
      <c r="AR41" s="27">
        <f t="shared" si="104"/>
        <v>0</v>
      </c>
      <c r="AS41" s="10"/>
      <c r="AT41" s="27">
        <f t="shared" si="105"/>
        <v>0</v>
      </c>
      <c r="AU41" s="10"/>
      <c r="AV41" s="27">
        <f t="shared" si="106"/>
        <v>0</v>
      </c>
      <c r="AW41" s="10"/>
      <c r="AX41" s="27">
        <f t="shared" si="107"/>
        <v>0</v>
      </c>
      <c r="AY41" s="28" t="e">
        <f>SUM(AX41+#REF!)</f>
        <v>#REF!</v>
      </c>
      <c r="AZ41" s="29"/>
    </row>
    <row r="42" spans="1:63" ht="24.75" customHeight="1" x14ac:dyDescent="0.25">
      <c r="A42" s="6">
        <v>43</v>
      </c>
      <c r="B42" s="7"/>
      <c r="C42" s="13"/>
      <c r="D42" s="7"/>
      <c r="E42" s="26"/>
      <c r="F42" s="27">
        <f t="shared" si="88"/>
        <v>0</v>
      </c>
      <c r="G42" s="10"/>
      <c r="H42" s="27">
        <f t="shared" si="108"/>
        <v>0</v>
      </c>
      <c r="I42" s="10"/>
      <c r="J42" s="27">
        <f t="shared" si="100"/>
        <v>0</v>
      </c>
      <c r="K42" s="28">
        <f t="shared" si="91"/>
        <v>0</v>
      </c>
      <c r="L42" s="29"/>
      <c r="M42" s="7"/>
      <c r="N42" s="8"/>
      <c r="O42" s="9"/>
      <c r="P42" s="10"/>
      <c r="Q42" s="9"/>
      <c r="R42" s="10"/>
      <c r="S42" s="9"/>
      <c r="T42" s="11"/>
      <c r="U42" s="12"/>
      <c r="V42" s="7" t="s">
        <v>20</v>
      </c>
      <c r="W42" s="26"/>
      <c r="X42" s="27">
        <f t="shared" si="101"/>
        <v>0</v>
      </c>
      <c r="Y42" s="10"/>
      <c r="Z42" s="27">
        <f t="shared" si="102"/>
        <v>0</v>
      </c>
      <c r="AA42" s="10"/>
      <c r="AB42" s="27">
        <f t="shared" si="103"/>
        <v>0</v>
      </c>
      <c r="AC42" s="28" t="e">
        <f>SUM(AB42+#REF!)</f>
        <v>#REF!</v>
      </c>
      <c r="AD42" s="29"/>
      <c r="AE42" s="7" t="s">
        <v>29</v>
      </c>
      <c r="AF42" s="8"/>
      <c r="AG42" s="9"/>
      <c r="AH42" s="10"/>
      <c r="AI42" s="9"/>
      <c r="AJ42" s="10"/>
      <c r="AK42" s="9"/>
      <c r="AL42" s="10"/>
      <c r="AM42" s="9"/>
      <c r="AN42" s="11"/>
      <c r="AO42" s="29" t="str">
        <f t="shared" si="109"/>
        <v>Απορίπτεται</v>
      </c>
      <c r="AP42" s="7"/>
      <c r="AQ42" s="26"/>
      <c r="AR42" s="27">
        <f t="shared" si="104"/>
        <v>0</v>
      </c>
      <c r="AS42" s="10"/>
      <c r="AT42" s="27">
        <f t="shared" si="105"/>
        <v>0</v>
      </c>
      <c r="AU42" s="10"/>
      <c r="AV42" s="27">
        <f t="shared" si="106"/>
        <v>0</v>
      </c>
      <c r="AW42" s="10"/>
      <c r="AX42" s="27">
        <f t="shared" si="107"/>
        <v>0</v>
      </c>
      <c r="AY42" s="28" t="e">
        <f>SUM(AX42+#REF!)</f>
        <v>#REF!</v>
      </c>
      <c r="AZ42" s="29"/>
    </row>
    <row r="43" spans="1:63" ht="24.75" customHeight="1" x14ac:dyDescent="0.25">
      <c r="A43" s="6">
        <v>44</v>
      </c>
      <c r="B43" s="7"/>
      <c r="C43" s="13"/>
      <c r="D43" s="7"/>
      <c r="E43" s="26"/>
      <c r="F43" s="27">
        <f t="shared" si="88"/>
        <v>0</v>
      </c>
      <c r="G43" s="10"/>
      <c r="H43" s="27">
        <f t="shared" si="108"/>
        <v>0</v>
      </c>
      <c r="I43" s="10"/>
      <c r="J43" s="27">
        <f t="shared" si="100"/>
        <v>0</v>
      </c>
      <c r="K43" s="28">
        <f t="shared" si="91"/>
        <v>0</v>
      </c>
      <c r="L43" s="29"/>
      <c r="M43" s="7"/>
      <c r="N43" s="8"/>
      <c r="O43" s="9"/>
      <c r="P43" s="10"/>
      <c r="Q43" s="9"/>
      <c r="R43" s="10"/>
      <c r="S43" s="9"/>
      <c r="T43" s="11"/>
      <c r="U43" s="12"/>
      <c r="V43" s="7" t="s">
        <v>20</v>
      </c>
      <c r="W43" s="26"/>
      <c r="X43" s="27">
        <f t="shared" si="101"/>
        <v>0</v>
      </c>
      <c r="Y43" s="10"/>
      <c r="Z43" s="27">
        <f t="shared" si="102"/>
        <v>0</v>
      </c>
      <c r="AA43" s="10"/>
      <c r="AB43" s="27">
        <f t="shared" si="103"/>
        <v>0</v>
      </c>
      <c r="AC43" s="28" t="e">
        <f>SUM(AB43+#REF!)</f>
        <v>#REF!</v>
      </c>
      <c r="AD43" s="29"/>
      <c r="AE43" s="7" t="s">
        <v>29</v>
      </c>
      <c r="AF43" s="8"/>
      <c r="AG43" s="9"/>
      <c r="AH43" s="10"/>
      <c r="AI43" s="9"/>
      <c r="AJ43" s="10"/>
      <c r="AK43" s="9"/>
      <c r="AL43" s="10"/>
      <c r="AM43" s="9"/>
      <c r="AN43" s="11"/>
      <c r="AO43" s="29" t="str">
        <f t="shared" si="109"/>
        <v>Απορίπτεται</v>
      </c>
      <c r="AP43" s="7"/>
      <c r="AQ43" s="26"/>
      <c r="AR43" s="27">
        <f t="shared" ref="AR43:AR44" si="110">AQ43*10%</f>
        <v>0</v>
      </c>
      <c r="AS43" s="10"/>
      <c r="AT43" s="27">
        <f t="shared" ref="AT43:AT44" si="111">AS43*10%</f>
        <v>0</v>
      </c>
      <c r="AU43" s="10"/>
      <c r="AV43" s="27">
        <f t="shared" ref="AV43:AV44" si="112">AU43*20%</f>
        <v>0</v>
      </c>
      <c r="AW43" s="10"/>
      <c r="AX43" s="27">
        <f t="shared" ref="AX43:AX44" si="113">AW43*60%</f>
        <v>0</v>
      </c>
      <c r="AY43" s="28" t="e">
        <f>SUM(AX43+#REF!)</f>
        <v>#REF!</v>
      </c>
      <c r="AZ43" s="29"/>
    </row>
    <row r="44" spans="1:63" ht="23.25" customHeight="1" x14ac:dyDescent="0.25">
      <c r="A44" s="6">
        <v>45</v>
      </c>
      <c r="B44" s="7"/>
      <c r="C44" s="13"/>
      <c r="D44" s="7"/>
      <c r="E44" s="26"/>
      <c r="F44" s="27">
        <f t="shared" si="88"/>
        <v>0</v>
      </c>
      <c r="G44" s="10"/>
      <c r="H44" s="27">
        <f t="shared" si="108"/>
        <v>0</v>
      </c>
      <c r="I44" s="10"/>
      <c r="J44" s="27">
        <f t="shared" si="100"/>
        <v>0</v>
      </c>
      <c r="K44" s="28">
        <f t="shared" si="91"/>
        <v>0</v>
      </c>
      <c r="L44" s="29"/>
      <c r="M44" s="7"/>
      <c r="N44" s="8"/>
      <c r="O44" s="9"/>
      <c r="P44" s="10"/>
      <c r="Q44" s="9"/>
      <c r="R44" s="10"/>
      <c r="S44" s="9"/>
      <c r="T44" s="11"/>
      <c r="U44" s="12"/>
      <c r="V44" s="7" t="s">
        <v>20</v>
      </c>
      <c r="W44" s="26"/>
      <c r="X44" s="27">
        <f t="shared" si="101"/>
        <v>0</v>
      </c>
      <c r="Y44" s="10"/>
      <c r="Z44" s="27">
        <f t="shared" si="102"/>
        <v>0</v>
      </c>
      <c r="AA44" s="10"/>
      <c r="AB44" s="27">
        <f t="shared" si="103"/>
        <v>0</v>
      </c>
      <c r="AC44" s="28" t="e">
        <f>SUM(AB44+#REF!)</f>
        <v>#REF!</v>
      </c>
      <c r="AD44" s="29"/>
      <c r="AE44" s="7" t="s">
        <v>29</v>
      </c>
      <c r="AF44" s="8"/>
      <c r="AG44" s="9"/>
      <c r="AH44" s="10"/>
      <c r="AI44" s="9"/>
      <c r="AJ44" s="10"/>
      <c r="AK44" s="9"/>
      <c r="AL44" s="10"/>
      <c r="AM44" s="9"/>
      <c r="AN44" s="11"/>
      <c r="AO44" s="29" t="str">
        <f t="shared" si="109"/>
        <v>Απορίπτεται</v>
      </c>
      <c r="AP44" s="7"/>
      <c r="AQ44" s="26"/>
      <c r="AR44" s="27">
        <f t="shared" si="110"/>
        <v>0</v>
      </c>
      <c r="AS44" s="10"/>
      <c r="AT44" s="27">
        <f t="shared" si="111"/>
        <v>0</v>
      </c>
      <c r="AU44" s="10"/>
      <c r="AV44" s="27">
        <f t="shared" si="112"/>
        <v>0</v>
      </c>
      <c r="AW44" s="10"/>
      <c r="AX44" s="27">
        <f t="shared" si="113"/>
        <v>0</v>
      </c>
      <c r="AY44" s="28" t="e">
        <f>SUM(AX44+#REF!)</f>
        <v>#REF!</v>
      </c>
      <c r="AZ44" s="29"/>
    </row>
    <row r="45" spans="1:63" ht="15.75" x14ac:dyDescent="0.25">
      <c r="A45" s="19">
        <v>46</v>
      </c>
      <c r="B45" s="7"/>
      <c r="C45" s="18"/>
      <c r="D45" s="7"/>
      <c r="E45" s="26"/>
      <c r="F45" s="27">
        <f t="shared" si="88"/>
        <v>0</v>
      </c>
      <c r="G45" s="10"/>
      <c r="H45" s="27">
        <f t="shared" si="108"/>
        <v>0</v>
      </c>
      <c r="I45" s="10"/>
      <c r="J45" s="27">
        <f t="shared" si="100"/>
        <v>0</v>
      </c>
      <c r="K45" s="28">
        <f t="shared" si="91"/>
        <v>0</v>
      </c>
      <c r="L45" s="29"/>
      <c r="M45" s="7"/>
      <c r="N45" s="17"/>
      <c r="O45" s="17"/>
      <c r="P45" s="17"/>
      <c r="Q45" s="17"/>
      <c r="R45" s="17"/>
      <c r="S45" s="17"/>
      <c r="T45" s="17"/>
      <c r="U45" s="12"/>
      <c r="V45" s="17"/>
      <c r="W45" s="26"/>
      <c r="X45" s="27">
        <f t="shared" si="101"/>
        <v>0</v>
      </c>
      <c r="Y45" s="10"/>
      <c r="Z45" s="27">
        <f t="shared" si="102"/>
        <v>0</v>
      </c>
      <c r="AA45" s="10"/>
      <c r="AB45" s="27">
        <f t="shared" si="103"/>
        <v>0</v>
      </c>
      <c r="AC45" s="28" t="e">
        <f>SUM(AB45+#REF!)</f>
        <v>#REF!</v>
      </c>
      <c r="AD45" s="29"/>
      <c r="AE45" s="7" t="s">
        <v>29</v>
      </c>
      <c r="AF45" s="17"/>
      <c r="AG45" s="17"/>
      <c r="AH45" s="17"/>
      <c r="AI45" s="17"/>
      <c r="AJ45" s="17"/>
      <c r="AK45" s="20"/>
      <c r="AL45" s="17"/>
      <c r="AM45" s="17"/>
      <c r="AN45" s="17"/>
      <c r="AO45" s="29" t="str">
        <f t="shared" si="109"/>
        <v>Απορίπτεται</v>
      </c>
      <c r="AP45" s="7"/>
      <c r="AQ45" s="8"/>
      <c r="AR45" s="14"/>
      <c r="AS45" s="10"/>
      <c r="AT45" s="14"/>
      <c r="AU45" s="10"/>
      <c r="AV45" s="14"/>
      <c r="AW45" s="10"/>
      <c r="AX45" s="14"/>
      <c r="AY45" s="15"/>
      <c r="AZ45" s="16"/>
    </row>
    <row r="46" spans="1:63" ht="15.75" x14ac:dyDescent="0.25">
      <c r="A46" s="19">
        <v>47</v>
      </c>
      <c r="B46" s="7"/>
      <c r="C46" s="18"/>
      <c r="D46" s="7"/>
      <c r="E46" s="17"/>
      <c r="F46" s="27">
        <f t="shared" si="88"/>
        <v>0</v>
      </c>
      <c r="G46" s="17"/>
      <c r="H46" s="17"/>
      <c r="I46" s="17"/>
      <c r="J46" s="17"/>
      <c r="K46" s="28">
        <f t="shared" si="91"/>
        <v>0</v>
      </c>
      <c r="L46" s="17"/>
      <c r="M46" s="7"/>
      <c r="N46" s="17"/>
      <c r="O46" s="17"/>
      <c r="P46" s="17"/>
      <c r="Q46" s="17"/>
      <c r="R46" s="17"/>
      <c r="S46" s="17"/>
      <c r="T46" s="17"/>
      <c r="U46" s="12"/>
      <c r="V46" s="17"/>
      <c r="W46" s="26"/>
      <c r="X46" s="27">
        <f t="shared" si="101"/>
        <v>0</v>
      </c>
      <c r="Y46" s="10"/>
      <c r="Z46" s="27">
        <f t="shared" si="102"/>
        <v>0</v>
      </c>
      <c r="AA46" s="10"/>
      <c r="AB46" s="27">
        <f t="shared" si="103"/>
        <v>0</v>
      </c>
      <c r="AC46" s="28" t="e">
        <f>SUM(AB46+#REF!)</f>
        <v>#REF!</v>
      </c>
      <c r="AD46" s="29"/>
      <c r="AE46" s="7" t="s">
        <v>29</v>
      </c>
      <c r="AF46" s="17"/>
      <c r="AG46" s="17"/>
      <c r="AH46" s="17"/>
      <c r="AI46" s="17"/>
      <c r="AJ46" s="17"/>
      <c r="AK46" s="20"/>
      <c r="AL46" s="17"/>
      <c r="AM46" s="17"/>
      <c r="AN46" s="17"/>
      <c r="AO46" s="29" t="str">
        <f t="shared" si="109"/>
        <v>Απορίπτεται</v>
      </c>
      <c r="AP46" s="7"/>
      <c r="AQ46" s="17"/>
      <c r="AR46" s="17"/>
      <c r="AS46" s="17"/>
      <c r="AT46" s="17"/>
      <c r="AU46" s="17"/>
      <c r="AV46" s="17"/>
      <c r="AW46" s="10"/>
      <c r="AX46" s="14"/>
      <c r="AY46" s="17"/>
      <c r="AZ46" s="17"/>
    </row>
    <row r="47" spans="1:63" ht="15.75" x14ac:dyDescent="0.25">
      <c r="A47" s="19">
        <v>48</v>
      </c>
      <c r="B47" s="7"/>
      <c r="C47" s="18"/>
      <c r="D47" s="7"/>
      <c r="E47" s="17"/>
      <c r="F47" s="27">
        <f t="shared" si="88"/>
        <v>0</v>
      </c>
      <c r="G47" s="17"/>
      <c r="H47" s="17"/>
      <c r="I47" s="17"/>
      <c r="J47" s="17"/>
      <c r="K47" s="28">
        <f t="shared" si="91"/>
        <v>0</v>
      </c>
      <c r="L47" s="17"/>
      <c r="M47" s="7"/>
      <c r="N47" s="17"/>
      <c r="O47" s="17"/>
      <c r="P47" s="17"/>
      <c r="Q47" s="17"/>
      <c r="R47" s="17"/>
      <c r="S47" s="17"/>
      <c r="T47" s="17"/>
      <c r="U47" s="12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20"/>
      <c r="AL47" s="17"/>
      <c r="AM47" s="17"/>
      <c r="AN47" s="17"/>
      <c r="AO47" s="29" t="str">
        <f t="shared" si="109"/>
        <v>Απορίπτεται</v>
      </c>
      <c r="AP47" s="7"/>
      <c r="AQ47" s="17"/>
      <c r="AR47" s="17"/>
      <c r="AS47" s="17"/>
      <c r="AT47" s="17"/>
      <c r="AU47" s="17"/>
      <c r="AV47" s="17"/>
      <c r="AW47" s="10"/>
      <c r="AX47" s="14"/>
      <c r="AY47" s="17"/>
      <c r="AZ47" s="17"/>
    </row>
    <row r="48" spans="1:63" ht="21" customHeight="1" x14ac:dyDescent="0.25">
      <c r="A48" s="19">
        <v>48</v>
      </c>
      <c r="B48" s="25"/>
      <c r="C48" s="13"/>
      <c r="D48" s="7"/>
      <c r="E48" s="17"/>
      <c r="F48" s="17"/>
      <c r="G48" s="17"/>
      <c r="H48" s="17"/>
      <c r="I48" s="17"/>
      <c r="J48" s="17"/>
      <c r="K48" s="28">
        <f t="shared" si="91"/>
        <v>0</v>
      </c>
      <c r="L48" s="17"/>
      <c r="M48" s="7"/>
      <c r="N48" s="8"/>
      <c r="O48" s="9"/>
      <c r="P48" s="10"/>
      <c r="Q48" s="9"/>
      <c r="R48" s="10"/>
      <c r="S48" s="9"/>
      <c r="T48" s="11"/>
      <c r="U48" s="12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O48" s="29" t="str">
        <f t="shared" si="109"/>
        <v>Απορίπτεται</v>
      </c>
    </row>
    <row r="49" spans="1:41" ht="20.25" customHeight="1" x14ac:dyDescent="0.25">
      <c r="A49" s="19">
        <v>48</v>
      </c>
      <c r="B49" s="25"/>
      <c r="C49" s="13"/>
      <c r="D49" s="7"/>
      <c r="E49" s="17"/>
      <c r="F49" s="17"/>
      <c r="G49" s="17"/>
      <c r="H49" s="17"/>
      <c r="I49" s="17"/>
      <c r="J49" s="17"/>
      <c r="K49" s="28">
        <f t="shared" si="91"/>
        <v>0</v>
      </c>
      <c r="L49" s="17"/>
      <c r="M49" s="7"/>
      <c r="N49" s="21"/>
      <c r="O49" s="22"/>
      <c r="P49" s="23"/>
      <c r="Q49" s="22"/>
      <c r="R49" s="23"/>
      <c r="S49" s="22"/>
      <c r="T49" s="24"/>
      <c r="U49" s="12"/>
      <c r="AO49" s="29" t="str">
        <f t="shared" si="109"/>
        <v>Απορίπτεται</v>
      </c>
    </row>
  </sheetData>
  <mergeCells count="21">
    <mergeCell ref="BB1:BC1"/>
    <mergeCell ref="BD1:BE1"/>
    <mergeCell ref="BF1:BG1"/>
    <mergeCell ref="BH1:BI1"/>
    <mergeCell ref="AS1:AT1"/>
    <mergeCell ref="AU1:AV1"/>
    <mergeCell ref="AW1:AX1"/>
    <mergeCell ref="AF1:AG1"/>
    <mergeCell ref="AH1:AI1"/>
    <mergeCell ref="AJ1:AK1"/>
    <mergeCell ref="AL1:AM1"/>
    <mergeCell ref="AQ1:AR1"/>
    <mergeCell ref="AA1:AB1"/>
    <mergeCell ref="R1:S1"/>
    <mergeCell ref="W1:X1"/>
    <mergeCell ref="Y1:Z1"/>
    <mergeCell ref="E1:F1"/>
    <mergeCell ref="G1:H1"/>
    <mergeCell ref="I1:J1"/>
    <mergeCell ref="N1:O1"/>
    <mergeCell ref="P1:Q1"/>
  </mergeCells>
  <conditionalFormatting sqref="H31:H40">
    <cfRule type="cellIs" dxfId="37" priority="120" operator="equal">
      <formula>0</formula>
    </cfRule>
  </conditionalFormatting>
  <conditionalFormatting sqref="H31:H40">
    <cfRule type="cellIs" dxfId="36" priority="93" operator="equal">
      <formula>0</formula>
    </cfRule>
  </conditionalFormatting>
  <conditionalFormatting sqref="H31:H40">
    <cfRule type="cellIs" dxfId="35" priority="86" operator="equal">
      <formula>0</formula>
    </cfRule>
  </conditionalFormatting>
  <conditionalFormatting sqref="H31:H40">
    <cfRule type="cellIs" dxfId="34" priority="87" operator="equal">
      <formula>0</formula>
    </cfRule>
  </conditionalFormatting>
  <conditionalFormatting sqref="X28:X29 AB28:AC29 Z28:Z29">
    <cfRule type="cellIs" dxfId="33" priority="79" operator="equal">
      <formula>0</formula>
    </cfRule>
  </conditionalFormatting>
  <conditionalFormatting sqref="J31:J43 H31:H43">
    <cfRule type="cellIs" dxfId="32" priority="78" operator="equal">
      <formula>0</formula>
    </cfRule>
  </conditionalFormatting>
  <conditionalFormatting sqref="H31:H40">
    <cfRule type="cellIs" dxfId="31" priority="72" operator="equal">
      <formula>0</formula>
    </cfRule>
  </conditionalFormatting>
  <conditionalFormatting sqref="H31:H40">
    <cfRule type="cellIs" dxfId="30" priority="64" operator="equal">
      <formula>0</formula>
    </cfRule>
  </conditionalFormatting>
  <conditionalFormatting sqref="H31:H40">
    <cfRule type="cellIs" dxfId="29" priority="58" operator="equal">
      <formula>0</formula>
    </cfRule>
  </conditionalFormatting>
  <conditionalFormatting sqref="H31:H40">
    <cfRule type="cellIs" dxfId="28" priority="56" operator="equal">
      <formula>0</formula>
    </cfRule>
  </conditionalFormatting>
  <conditionalFormatting sqref="J31:J45 H31:H45">
    <cfRule type="cellIs" dxfId="27" priority="50" operator="equal">
      <formula>0</formula>
    </cfRule>
  </conditionalFormatting>
  <conditionalFormatting sqref="X28:X46 AB28:AC46 Z28:Z46">
    <cfRule type="cellIs" dxfId="26" priority="47" operator="equal">
      <formula>0</formula>
    </cfRule>
  </conditionalFormatting>
  <conditionalFormatting sqref="AR31:AR44 AX31:AY44 AT31:AT44 AV31:AV44">
    <cfRule type="cellIs" dxfId="25" priority="45" operator="equal">
      <formula>0</formula>
    </cfRule>
  </conditionalFormatting>
  <conditionalFormatting sqref="X28:X38 AB28:AC38 Z28:Z38">
    <cfRule type="cellIs" dxfId="24" priority="40" operator="equal">
      <formula>0</formula>
    </cfRule>
  </conditionalFormatting>
  <conditionalFormatting sqref="AR31:AR42 AX31:AY42 AT31:AT42 AV31:AV42">
    <cfRule type="cellIs" dxfId="23" priority="39" operator="equal">
      <formula>0</formula>
    </cfRule>
  </conditionalFormatting>
  <conditionalFormatting sqref="H31:H40">
    <cfRule type="cellIs" dxfId="22" priority="29" operator="equal">
      <formula>0</formula>
    </cfRule>
  </conditionalFormatting>
  <conditionalFormatting sqref="H23:H30 F23:F47 J23:J30 K23:K49">
    <cfRule type="cellIs" dxfId="21" priority="24" operator="equal">
      <formula>0</formula>
    </cfRule>
  </conditionalFormatting>
  <conditionalFormatting sqref="O22:O36 Q22:Q36 S22:T36">
    <cfRule type="cellIs" dxfId="20" priority="23" operator="equal">
      <formula>0</formula>
    </cfRule>
  </conditionalFormatting>
  <conditionalFormatting sqref="X20:X27 Z20:Z27 AB21:AC27 AB20">
    <cfRule type="cellIs" dxfId="19" priority="21" operator="equal">
      <formula>0</formula>
    </cfRule>
  </conditionalFormatting>
  <conditionalFormatting sqref="AG21:AG40 AK21:AK40 AI21:AI40 AM21:AN40">
    <cfRule type="cellIs" dxfId="18" priority="20" operator="equal">
      <formula>0</formula>
    </cfRule>
  </conditionalFormatting>
  <conditionalFormatting sqref="AR19:AR30 AV19:AV30 AT19:AT30 AX22:AY30 AX19:AX21">
    <cfRule type="cellIs" dxfId="17" priority="19" operator="equal">
      <formula>0</formula>
    </cfRule>
  </conditionalFormatting>
  <conditionalFormatting sqref="O20:O21 Q20:Q21 S20:T21">
    <cfRule type="cellIs" dxfId="16" priority="17" operator="equal">
      <formula>0</formula>
    </cfRule>
  </conditionalFormatting>
  <conditionalFormatting sqref="AC20">
    <cfRule type="cellIs" dxfId="15" priority="16" operator="equal">
      <formula>0</formula>
    </cfRule>
  </conditionalFormatting>
  <conditionalFormatting sqref="AG19:AG20 AK19:AK20 AI19:AI20 AM19:AN20">
    <cfRule type="cellIs" dxfId="14" priority="15" operator="equal">
      <formula>0</formula>
    </cfRule>
  </conditionalFormatting>
  <conditionalFormatting sqref="AR18 AV18 AT18 AX18 AY18:AY21">
    <cfRule type="cellIs" dxfId="13" priority="14" operator="equal">
      <formula>0</formula>
    </cfRule>
  </conditionalFormatting>
  <conditionalFormatting sqref="BC31:BC38 BI31:BJ38 BE31:BE38 BG31:BG38">
    <cfRule type="cellIs" dxfId="12" priority="13" operator="equal">
      <formula>0</formula>
    </cfRule>
  </conditionalFormatting>
  <conditionalFormatting sqref="BC31:BC38 BI31:BJ38 BE31:BE38 BG31:BG38">
    <cfRule type="cellIs" dxfId="11" priority="12" operator="equal">
      <formula>0</formula>
    </cfRule>
  </conditionalFormatting>
  <conditionalFormatting sqref="BC26:BC30 BG26:BG30 BE26:BE30 BI26:BJ30">
    <cfRule type="cellIs" dxfId="10" priority="11" operator="equal">
      <formula>0</formula>
    </cfRule>
  </conditionalFormatting>
  <conditionalFormatting sqref="BC19:BC25 BG19:BG25 BE19:BE25 BI19:BJ25">
    <cfRule type="cellIs" dxfId="9" priority="8" operator="equal">
      <formula>0</formula>
    </cfRule>
  </conditionalFormatting>
  <conditionalFormatting sqref="AR2:AR17 AV2:AV17 AX2:AY17 AT2:AT17">
    <cfRule type="cellIs" dxfId="8" priority="7" operator="equal">
      <formula>0</formula>
    </cfRule>
  </conditionalFormatting>
  <conditionalFormatting sqref="BC2:BC18 BG2:BG18 BE2:BE18 BI2:BJ18">
    <cfRule type="cellIs" dxfId="7" priority="6" operator="equal">
      <formula>0</formula>
    </cfRule>
  </conditionalFormatting>
  <conditionalFormatting sqref="AG2:AG18 AK2:AK18 AI2:AI18 AM2:AN18">
    <cfRule type="cellIs" dxfId="6" priority="5" operator="equal">
      <formula>0</formula>
    </cfRule>
  </conditionalFormatting>
  <conditionalFormatting sqref="F2:F22 H2:H22 J2:K22">
    <cfRule type="cellIs" dxfId="5" priority="4" operator="equal">
      <formula>0</formula>
    </cfRule>
  </conditionalFormatting>
  <conditionalFormatting sqref="O2:O16 Q2:Q16 S2:T16 S18:T19 Q18:Q19 O18:O19">
    <cfRule type="cellIs" dxfId="4" priority="3" operator="equal">
      <formula>0</formula>
    </cfRule>
  </conditionalFormatting>
  <conditionalFormatting sqref="O17 Q17 S17:T17">
    <cfRule type="cellIs" dxfId="3" priority="2" operator="equal">
      <formula>0</formula>
    </cfRule>
  </conditionalFormatting>
  <conditionalFormatting sqref="X2:X19 Z2:Z19 AB2:AC19">
    <cfRule type="cellIs" dxfId="2" priority="1" operator="equal">
      <formula>0</formula>
    </cfRule>
  </conditionalFormatting>
  <pageMargins left="0.70866141732283472" right="0.70866141732283472" top="0.98425196850393704" bottom="0.98425196850393704" header="0.31496062992125984" footer="0.31496062992125984"/>
  <pageSetup paperSize="9" orientation="landscape" r:id="rId1"/>
  <headerFooter>
    <oddHeader xml:space="preserve">&amp;LΣχολή: The Limassol College
Ακαδημαϊκό Έτος: 2011-2012&amp;CΚΑΤΑΣΤΑΣΗ ΒΑΘΜΟΛΟΓΙΑΣ
A' ΕΤΟΣ (ΑΙΣΘΗΤΙΚΗ 2 ΕΤΗ)
Έδρα / Παράρτημα: Λεμεσός
 &amp;R(Y.Π.Π Τριτ. Εκπ. Αρ. 31)
Εξάμηνο: A΄ </oddHeader>
    <oddFooter>&amp;LΚαθηγητής: 
Yπογραφή:&amp;CΥπεύθυνος Κλάδου: Λεωνίδου Έλενα
   Υπογραφή:&amp;RΗμερομηνία υποβολής
στην Ακαδημαίκή Επιτροπή:
20/02/2012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showGridLines="0" tabSelected="1" zoomScaleNormal="100" workbookViewId="0">
      <selection activeCell="L5" sqref="L5:M5"/>
    </sheetView>
  </sheetViews>
  <sheetFormatPr defaultRowHeight="15" x14ac:dyDescent="0.25"/>
  <cols>
    <col min="2" max="2" width="7.85546875" customWidth="1"/>
    <col min="6" max="6" width="12.5703125" customWidth="1"/>
    <col min="10" max="11" width="8.85546875" customWidth="1"/>
    <col min="13" max="13" width="12.140625" customWidth="1"/>
    <col min="14" max="14" width="4.7109375" customWidth="1"/>
  </cols>
  <sheetData>
    <row r="1" spans="1:15" x14ac:dyDescent="0.25">
      <c r="O1" s="30" t="s">
        <v>7</v>
      </c>
    </row>
    <row r="2" spans="1:15" x14ac:dyDescent="0.25">
      <c r="O2" s="30" t="s">
        <v>8</v>
      </c>
    </row>
    <row r="4" spans="1:15" ht="15.75" thickBot="1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t="s">
        <v>9</v>
      </c>
      <c r="M4" s="32"/>
      <c r="N4" s="32"/>
    </row>
    <row r="5" spans="1:15" ht="19.5" thickBot="1" x14ac:dyDescent="0.35">
      <c r="E5" s="33" t="s">
        <v>10</v>
      </c>
      <c r="L5" s="57">
        <v>1341</v>
      </c>
      <c r="M5" s="58"/>
      <c r="N5" s="35"/>
    </row>
    <row r="6" spans="1:15" ht="15.75" x14ac:dyDescent="0.25">
      <c r="E6" s="34"/>
      <c r="O6" s="30" t="s">
        <v>11</v>
      </c>
    </row>
    <row r="7" spans="1:15" ht="15.75" x14ac:dyDescent="0.25">
      <c r="C7" s="69" t="s">
        <v>12</v>
      </c>
      <c r="D7" s="69"/>
      <c r="E7" s="69"/>
      <c r="F7" s="69"/>
      <c r="G7" s="66" t="s">
        <v>13</v>
      </c>
      <c r="H7" s="67"/>
      <c r="I7" s="68"/>
      <c r="J7" s="66" t="s">
        <v>18</v>
      </c>
      <c r="K7" s="67"/>
      <c r="L7" s="68"/>
      <c r="O7" s="30" t="s">
        <v>14</v>
      </c>
    </row>
    <row r="8" spans="1:15" ht="15.75" x14ac:dyDescent="0.25">
      <c r="C8" s="65" t="str">
        <f>VLOOKUP($L$5,KKK,3,FALSE)</f>
        <v>ΑΝΑΤΟΜΙΑ</v>
      </c>
      <c r="D8" s="65"/>
      <c r="E8" s="65"/>
      <c r="F8" s="65"/>
      <c r="G8" s="62">
        <f>VLOOKUP($L$5,KKK,10,FALSE)</f>
        <v>92.199999999999989</v>
      </c>
      <c r="H8" s="63"/>
      <c r="I8" s="64"/>
      <c r="J8" s="59">
        <f>IF(G8&gt;=50,VLOOKUP(C8,CC,2,FALSE),0)</f>
        <v>3</v>
      </c>
      <c r="K8" s="60"/>
      <c r="L8" s="61"/>
    </row>
    <row r="9" spans="1:15" ht="15.75" x14ac:dyDescent="0.25">
      <c r="C9" s="65" t="str">
        <f>VLOOKUP($L$5,ΒΒΒ,12,FALSE)</f>
        <v>ΔΕΡΜΑΤΟΛΟΓΙΑ Ι</v>
      </c>
      <c r="D9" s="65"/>
      <c r="E9" s="65"/>
      <c r="F9" s="65"/>
      <c r="G9" s="62">
        <f>VLOOKUP($L$5,ΒΒΒ,19,FALSE)</f>
        <v>58</v>
      </c>
      <c r="H9" s="63"/>
      <c r="I9" s="64"/>
      <c r="J9" s="59">
        <f t="shared" ref="J9:J12" si="0">IF(G9&gt;=50,VLOOKUP(C9,MATH,2,FALSE),0)</f>
        <v>5</v>
      </c>
      <c r="K9" s="60"/>
      <c r="L9" s="61"/>
      <c r="O9" s="30" t="s">
        <v>15</v>
      </c>
    </row>
    <row r="10" spans="1:15" ht="16.149999999999999" customHeight="1" x14ac:dyDescent="0.25">
      <c r="C10" s="65" t="str">
        <f>VLOOKUP($L$5,ΒΒΒ,21,FALSE)</f>
        <v>ΦΥΣΙΟΛΟΓΙΑ</v>
      </c>
      <c r="D10" s="65"/>
      <c r="E10" s="65"/>
      <c r="F10" s="65"/>
      <c r="G10" s="62">
        <f>VLOOKUP($L$5,KKK,28,FALSE)</f>
        <v>74.3</v>
      </c>
      <c r="H10" s="63"/>
      <c r="I10" s="64"/>
      <c r="J10" s="59">
        <f t="shared" si="0"/>
        <v>3</v>
      </c>
      <c r="K10" s="60"/>
      <c r="L10" s="61"/>
      <c r="O10" s="30" t="s">
        <v>16</v>
      </c>
    </row>
    <row r="11" spans="1:15" ht="18.75" customHeight="1" x14ac:dyDescent="0.25">
      <c r="C11" s="73" t="str">
        <f>VLOOKUP($L$5,ΒΒΒ,30,FALSE)</f>
        <v>ΑΙΣΘΗΤΙΚΗ ΠΡΟΣΩΠΟΥ Ι</v>
      </c>
      <c r="D11" s="73"/>
      <c r="E11" s="73"/>
      <c r="F11" s="73"/>
      <c r="G11" s="62">
        <f>VLOOKUP($L$5,KKK,39,FALSE)</f>
        <v>91.7</v>
      </c>
      <c r="H11" s="63"/>
      <c r="I11" s="64"/>
      <c r="J11" s="59">
        <f t="shared" si="0"/>
        <v>7</v>
      </c>
      <c r="K11" s="60"/>
      <c r="L11" s="61"/>
    </row>
    <row r="12" spans="1:15" ht="15.75" customHeight="1" x14ac:dyDescent="0.25">
      <c r="C12" s="70" t="str">
        <f>VLOOKUP($L$5,ΒΒΒ,41,FALSE)</f>
        <v>ΕΙΔΙΚΑ ΘΕΜΑΤΑ ΦΥΣΙΚΗΣ</v>
      </c>
      <c r="D12" s="71"/>
      <c r="E12" s="71"/>
      <c r="F12" s="72"/>
      <c r="G12" s="62">
        <f>VLOOKUP($L$5,ΒΒΒ,50,FALSE)</f>
        <v>75.5</v>
      </c>
      <c r="H12" s="63"/>
      <c r="I12" s="64"/>
      <c r="J12" s="59">
        <f t="shared" si="0"/>
        <v>5</v>
      </c>
      <c r="K12" s="60"/>
      <c r="L12" s="61"/>
    </row>
    <row r="13" spans="1:15" ht="15.75" x14ac:dyDescent="0.25">
      <c r="C13" s="70" t="str">
        <f>VLOOKUP($L$5,KKK,52,FALSE)</f>
        <v>ΠΡΟΣΩΠΟΛΟΓΙΑ-ΨΙΜΥΘΙΩΣΗ ΠΡΟΣΩΠΟΥ</v>
      </c>
      <c r="D13" s="71"/>
      <c r="E13" s="71"/>
      <c r="F13" s="72"/>
      <c r="G13" s="62">
        <f>VLOOKUP($L$5,KKK,61,FALSE)</f>
        <v>98</v>
      </c>
      <c r="H13" s="63"/>
      <c r="I13" s="64"/>
      <c r="J13" s="59">
        <f t="shared" ref="J13" si="1">IF(G13&gt;=50,VLOOKUP(C13,MATH,2,FALSE),0)</f>
        <v>7</v>
      </c>
      <c r="K13" s="60"/>
      <c r="L13" s="61"/>
    </row>
    <row r="14" spans="1:15" ht="15.75" thickBot="1" x14ac:dyDescent="0.3">
      <c r="K14" s="36"/>
    </row>
    <row r="15" spans="1:15" ht="15.75" thickBot="1" x14ac:dyDescent="0.3">
      <c r="G15" s="54">
        <f>AVERAGEIF(G8:I13,"&lt;&gt;0")</f>
        <v>81.61666666666666</v>
      </c>
      <c r="H15" s="55"/>
      <c r="I15" s="56"/>
      <c r="J15" s="50">
        <f>SUM(J8:L13)</f>
        <v>30</v>
      </c>
      <c r="K15" s="51"/>
      <c r="L15" s="52"/>
    </row>
    <row r="16" spans="1:15" x14ac:dyDescent="0.25">
      <c r="G16" s="53" t="s">
        <v>17</v>
      </c>
      <c r="H16" s="53"/>
      <c r="I16" s="53"/>
      <c r="J16" s="53" t="s">
        <v>19</v>
      </c>
      <c r="K16" s="53"/>
      <c r="L16" s="53"/>
    </row>
  </sheetData>
  <sheetProtection sheet="1" objects="1" scenarios="1" selectLockedCells="1"/>
  <mergeCells count="26">
    <mergeCell ref="C13:F13"/>
    <mergeCell ref="C11:F11"/>
    <mergeCell ref="G11:I11"/>
    <mergeCell ref="C12:F12"/>
    <mergeCell ref="G12:I12"/>
    <mergeCell ref="C10:F10"/>
    <mergeCell ref="G10:I10"/>
    <mergeCell ref="J7:L7"/>
    <mergeCell ref="J8:L8"/>
    <mergeCell ref="J9:L9"/>
    <mergeCell ref="C9:F9"/>
    <mergeCell ref="G9:I9"/>
    <mergeCell ref="C7:F7"/>
    <mergeCell ref="G7:I7"/>
    <mergeCell ref="C8:F8"/>
    <mergeCell ref="G8:I8"/>
    <mergeCell ref="J15:L15"/>
    <mergeCell ref="G16:I16"/>
    <mergeCell ref="J16:L16"/>
    <mergeCell ref="G15:I15"/>
    <mergeCell ref="L5:M5"/>
    <mergeCell ref="J11:L11"/>
    <mergeCell ref="J12:L12"/>
    <mergeCell ref="J13:L13"/>
    <mergeCell ref="G13:I13"/>
    <mergeCell ref="J10:L10"/>
  </mergeCells>
  <conditionalFormatting sqref="G8:I13">
    <cfRule type="cellIs" dxfId="1" priority="3" operator="between">
      <formula>1</formula>
      <formula>49</formula>
    </cfRule>
    <cfRule type="cellIs" dxfId="0" priority="4" operator="equal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B6"/>
    </sheetView>
  </sheetViews>
  <sheetFormatPr defaultRowHeight="15" x14ac:dyDescent="0.25"/>
  <cols>
    <col min="1" max="1" width="29.28515625" customWidth="1"/>
  </cols>
  <sheetData>
    <row r="1" spans="1:4" ht="16.5" thickTop="1" thickBot="1" x14ac:dyDescent="0.3">
      <c r="A1" t="s">
        <v>32</v>
      </c>
      <c r="B1" s="45">
        <v>3</v>
      </c>
      <c r="C1" s="37"/>
      <c r="D1" s="37"/>
    </row>
    <row r="2" spans="1:4" ht="16.5" thickTop="1" thickBot="1" x14ac:dyDescent="0.3">
      <c r="A2" t="s">
        <v>34</v>
      </c>
      <c r="B2" s="46">
        <v>3</v>
      </c>
      <c r="C2" s="37"/>
      <c r="D2" s="37"/>
    </row>
    <row r="3" spans="1:4" ht="16.5" thickTop="1" thickBot="1" x14ac:dyDescent="0.3">
      <c r="A3" t="s">
        <v>33</v>
      </c>
      <c r="B3" s="46">
        <v>5</v>
      </c>
      <c r="C3" s="37"/>
      <c r="D3" s="37"/>
    </row>
    <row r="4" spans="1:4" ht="16.5" thickTop="1" thickBot="1" x14ac:dyDescent="0.3">
      <c r="A4" t="s">
        <v>35</v>
      </c>
      <c r="B4" s="46">
        <v>7</v>
      </c>
      <c r="C4" s="37"/>
      <c r="D4" s="37"/>
    </row>
    <row r="5" spans="1:4" ht="16.5" thickTop="1" thickBot="1" x14ac:dyDescent="0.3">
      <c r="A5" t="s">
        <v>53</v>
      </c>
      <c r="B5" s="46">
        <v>7</v>
      </c>
      <c r="C5" s="37"/>
      <c r="D5" s="37"/>
    </row>
    <row r="6" spans="1:4" ht="16.5" thickTop="1" thickBot="1" x14ac:dyDescent="0.3">
      <c r="A6" t="s">
        <v>36</v>
      </c>
      <c r="B6" s="47">
        <v>5</v>
      </c>
      <c r="C6" s="37"/>
      <c r="D6" s="37"/>
    </row>
    <row r="7" spans="1:4" ht="16.5" thickTop="1" thickBot="1" x14ac:dyDescent="0.3">
      <c r="B7" s="38"/>
      <c r="C7" s="37"/>
      <c r="D7" s="37"/>
    </row>
    <row r="8" spans="1:4" ht="15.75" thickTop="1" x14ac:dyDescent="0.25">
      <c r="B8" s="37"/>
      <c r="C8" s="37"/>
      <c r="D8" s="37"/>
    </row>
    <row r="9" spans="1:4" x14ac:dyDescent="0.25">
      <c r="B9" s="37"/>
      <c r="C9" s="37"/>
      <c r="D9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Sheet1</vt:lpstr>
      <vt:lpstr>Sheet2</vt:lpstr>
      <vt:lpstr>Sheet3</vt:lpstr>
      <vt:lpstr>aa</vt:lpstr>
      <vt:lpstr>AAAA</vt:lpstr>
      <vt:lpstr>AISTH2</vt:lpstr>
      <vt:lpstr>CC</vt:lpstr>
      <vt:lpstr>KKK</vt:lpstr>
      <vt:lpstr>MATH</vt:lpstr>
      <vt:lpstr>Sheet1!Print_Titles</vt:lpstr>
      <vt:lpstr>TT</vt:lpstr>
      <vt:lpstr>WWW</vt:lpstr>
      <vt:lpstr>ΒΒΒ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PC-19</cp:lastModifiedBy>
  <cp:lastPrinted>2015-02-10T17:25:12Z</cp:lastPrinted>
  <dcterms:created xsi:type="dcterms:W3CDTF">2011-06-01T14:00:52Z</dcterms:created>
  <dcterms:modified xsi:type="dcterms:W3CDTF">2019-02-25T09:16:12Z</dcterms:modified>
</cp:coreProperties>
</file>