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120" yWindow="60" windowWidth="15480" windowHeight="8448" firstSheet="1" activeTab="1"/>
  </bookViews>
  <sheets>
    <sheet name="Sheet1" sheetId="1" state="hidden" r:id="rId1"/>
    <sheet name="Sheet2" sheetId="2" r:id="rId2"/>
    <sheet name="Sheet3" sheetId="3" state="hidden" r:id="rId3"/>
  </sheets>
  <externalReferences>
    <externalReference r:id="rId4"/>
  </externalReferences>
  <definedNames>
    <definedName name="aa">Sheet1!$B$2:$BP$8</definedName>
    <definedName name="AAA">Sheet1!$B$2:$BP$10</definedName>
    <definedName name="AAAA">Sheet1!$A$2:$BP$8</definedName>
    <definedName name="AISTH2">Sheet1!$B$2:$BP$9</definedName>
    <definedName name="ASS">Sheet1!$B$2:$BP$40</definedName>
    <definedName name="MATH">Sheet3!$A$1:$B$9</definedName>
    <definedName name="_xlnm.Print_Titles" localSheetId="0">Sheet1!$A:$C,Sheet1!$1:$1</definedName>
    <definedName name="TT">Sheet1!$B$2:$BP$14</definedName>
    <definedName name="WWW">Sheet1!$B$2:$BP$19</definedName>
  </definedNames>
  <calcPr calcId="125725"/>
</workbook>
</file>

<file path=xl/calcChain.xml><?xml version="1.0" encoding="utf-8"?>
<calcChain xmlns="http://schemas.openxmlformats.org/spreadsheetml/2006/main">
  <c r="N25" i="1"/>
  <c r="J25"/>
  <c r="H25"/>
  <c r="F25"/>
  <c r="L25" s="1"/>
  <c r="K25" s="1"/>
  <c r="O25" l="1"/>
  <c r="BN27" l="1"/>
  <c r="BJ27"/>
  <c r="BH27"/>
  <c r="BF27"/>
  <c r="BL27" s="1"/>
  <c r="BN26"/>
  <c r="BJ26"/>
  <c r="BH26"/>
  <c r="BF26"/>
  <c r="BL26" s="1"/>
  <c r="BN25"/>
  <c r="BJ25"/>
  <c r="BH25"/>
  <c r="BF25"/>
  <c r="BL25" s="1"/>
  <c r="BN24"/>
  <c r="BJ24"/>
  <c r="BH24"/>
  <c r="BF24"/>
  <c r="BL24" s="1"/>
  <c r="BN23"/>
  <c r="BJ23"/>
  <c r="BH23"/>
  <c r="BF23"/>
  <c r="BL23" s="1"/>
  <c r="BN22"/>
  <c r="BJ22"/>
  <c r="BH22"/>
  <c r="BF22"/>
  <c r="BL22" s="1"/>
  <c r="BN21"/>
  <c r="BJ21"/>
  <c r="BH21"/>
  <c r="BF21"/>
  <c r="BL21" s="1"/>
  <c r="BN20"/>
  <c r="BJ20"/>
  <c r="BH20"/>
  <c r="BF20"/>
  <c r="BL20" s="1"/>
  <c r="BN19"/>
  <c r="BJ19"/>
  <c r="BH19"/>
  <c r="BF19"/>
  <c r="BN18"/>
  <c r="BJ18"/>
  <c r="BH18"/>
  <c r="BF18"/>
  <c r="BL18" s="1"/>
  <c r="BN17"/>
  <c r="BJ17"/>
  <c r="BH17"/>
  <c r="BF17"/>
  <c r="BL17" s="1"/>
  <c r="BN16"/>
  <c r="BJ16"/>
  <c r="BH16"/>
  <c r="BF16"/>
  <c r="BL16" s="1"/>
  <c r="BN15"/>
  <c r="BJ15"/>
  <c r="BH15"/>
  <c r="BF15"/>
  <c r="BL15" s="1"/>
  <c r="BN14"/>
  <c r="BJ14"/>
  <c r="BH14"/>
  <c r="BF14"/>
  <c r="BL14" s="1"/>
  <c r="BN13"/>
  <c r="BJ13"/>
  <c r="BH13"/>
  <c r="BF13"/>
  <c r="BL13" s="1"/>
  <c r="BN12"/>
  <c r="BJ12"/>
  <c r="BH12"/>
  <c r="BF12"/>
  <c r="BL12" s="1"/>
  <c r="BN11"/>
  <c r="BJ11"/>
  <c r="BH11"/>
  <c r="BF11"/>
  <c r="BL11" s="1"/>
  <c r="BN10"/>
  <c r="BJ10"/>
  <c r="BH10"/>
  <c r="BF10"/>
  <c r="BL10" s="1"/>
  <c r="BN9"/>
  <c r="BJ9"/>
  <c r="BH9"/>
  <c r="BF9"/>
  <c r="BL9" s="1"/>
  <c r="BN8"/>
  <c r="BJ8"/>
  <c r="BH8"/>
  <c r="BF8"/>
  <c r="BL8" s="1"/>
  <c r="BN7"/>
  <c r="BJ7"/>
  <c r="BH7"/>
  <c r="BF7"/>
  <c r="BL7" s="1"/>
  <c r="BN6"/>
  <c r="BJ6"/>
  <c r="BH6"/>
  <c r="BF6"/>
  <c r="BL6" s="1"/>
  <c r="BN5"/>
  <c r="BJ5"/>
  <c r="BH5"/>
  <c r="BF5"/>
  <c r="BL5" s="1"/>
  <c r="BN4"/>
  <c r="BJ4"/>
  <c r="BH4"/>
  <c r="BF4"/>
  <c r="BN3"/>
  <c r="BJ3"/>
  <c r="BH3"/>
  <c r="BF3"/>
  <c r="BL3" s="1"/>
  <c r="BN2"/>
  <c r="BJ2"/>
  <c r="BH2"/>
  <c r="BF2"/>
  <c r="BL2" s="1"/>
  <c r="BL4" l="1"/>
  <c r="BK4" s="1"/>
  <c r="BL19"/>
  <c r="BO4"/>
  <c r="BP4" s="1"/>
  <c r="BK19"/>
  <c r="BO19"/>
  <c r="BP19" s="1"/>
  <c r="BK2"/>
  <c r="BO2"/>
  <c r="BP2" s="1"/>
  <c r="BK3"/>
  <c r="BO3"/>
  <c r="BP3" s="1"/>
  <c r="BK5"/>
  <c r="BO5"/>
  <c r="BP5" s="1"/>
  <c r="BK6"/>
  <c r="BO6"/>
  <c r="BP6" s="1"/>
  <c r="BK7"/>
  <c r="BO7"/>
  <c r="BP7" s="1"/>
  <c r="BK8"/>
  <c r="BO8"/>
  <c r="BP8" s="1"/>
  <c r="BK9"/>
  <c r="BO9"/>
  <c r="BP9" s="1"/>
  <c r="BK10"/>
  <c r="BO10"/>
  <c r="BP10" s="1"/>
  <c r="BK11"/>
  <c r="BO11"/>
  <c r="BP11" s="1"/>
  <c r="BK12"/>
  <c r="BO12"/>
  <c r="BP12" s="1"/>
  <c r="BO13"/>
  <c r="BP13" s="1"/>
  <c r="BK13"/>
  <c r="BK14"/>
  <c r="BO14"/>
  <c r="BP14" s="1"/>
  <c r="BK15"/>
  <c r="BO15"/>
  <c r="BP15" s="1"/>
  <c r="BK16"/>
  <c r="BO16"/>
  <c r="BP16" s="1"/>
  <c r="BK17"/>
  <c r="BO17"/>
  <c r="BP17" s="1"/>
  <c r="BK18"/>
  <c r="BO18"/>
  <c r="BP18" s="1"/>
  <c r="BK20"/>
  <c r="BO20"/>
  <c r="BP20" s="1"/>
  <c r="BK21"/>
  <c r="BO21"/>
  <c r="BP21" s="1"/>
  <c r="BO22"/>
  <c r="BP22" s="1"/>
  <c r="BK22"/>
  <c r="BO23"/>
  <c r="BP23" s="1"/>
  <c r="BK23"/>
  <c r="BO24"/>
  <c r="BP24" s="1"/>
  <c r="BK24"/>
  <c r="BK25"/>
  <c r="BO25"/>
  <c r="BP25" s="1"/>
  <c r="BO26"/>
  <c r="BP26" s="1"/>
  <c r="BK26"/>
  <c r="BO27"/>
  <c r="BP27" s="1"/>
  <c r="BK27"/>
  <c r="BA29" l="1"/>
  <c r="AW29"/>
  <c r="AU29"/>
  <c r="AS29"/>
  <c r="BA28"/>
  <c r="AW28"/>
  <c r="AU28"/>
  <c r="AS28"/>
  <c r="BA27"/>
  <c r="AW27"/>
  <c r="AU27"/>
  <c r="AS27"/>
  <c r="BA26"/>
  <c r="AW26"/>
  <c r="AU26"/>
  <c r="AY26" s="1"/>
  <c r="AS26"/>
  <c r="BA25"/>
  <c r="AW25"/>
  <c r="AU25"/>
  <c r="AS25"/>
  <c r="BA24"/>
  <c r="AW24"/>
  <c r="AU24"/>
  <c r="AS24"/>
  <c r="BA23"/>
  <c r="AW23"/>
  <c r="AU23"/>
  <c r="AY23" s="1"/>
  <c r="AS23"/>
  <c r="BA22"/>
  <c r="AW22"/>
  <c r="AU22"/>
  <c r="AS22"/>
  <c r="BA21"/>
  <c r="AW21"/>
  <c r="AU21"/>
  <c r="AY21" s="1"/>
  <c r="AS21"/>
  <c r="BA20"/>
  <c r="AW20"/>
  <c r="AU20"/>
  <c r="AS20"/>
  <c r="BA19"/>
  <c r="AW19"/>
  <c r="AU19"/>
  <c r="AS19"/>
  <c r="BA18"/>
  <c r="AW18"/>
  <c r="AU18"/>
  <c r="AS18"/>
  <c r="BA17"/>
  <c r="AW17"/>
  <c r="AU17"/>
  <c r="AS17"/>
  <c r="BA16"/>
  <c r="AW16"/>
  <c r="AU16"/>
  <c r="AS16"/>
  <c r="BA15"/>
  <c r="AW15"/>
  <c r="AU15"/>
  <c r="AS15"/>
  <c r="BA14"/>
  <c r="AW14"/>
  <c r="AU14"/>
  <c r="AS14"/>
  <c r="BA13"/>
  <c r="AW13"/>
  <c r="AU13"/>
  <c r="AY13" s="1"/>
  <c r="AS13"/>
  <c r="BA12"/>
  <c r="AW12"/>
  <c r="AU12"/>
  <c r="AS12"/>
  <c r="BA11"/>
  <c r="AW11"/>
  <c r="AU11"/>
  <c r="AY11" s="1"/>
  <c r="AS11"/>
  <c r="BA10"/>
  <c r="AW10"/>
  <c r="AU10"/>
  <c r="AS10"/>
  <c r="BA9"/>
  <c r="AW9"/>
  <c r="AU9"/>
  <c r="AS9"/>
  <c r="BA8"/>
  <c r="AW8"/>
  <c r="AU8"/>
  <c r="AS8"/>
  <c r="BA7"/>
  <c r="AW7"/>
  <c r="AU7"/>
  <c r="AS7"/>
  <c r="BA6"/>
  <c r="AW6"/>
  <c r="AU6"/>
  <c r="AS6"/>
  <c r="BA5"/>
  <c r="AW5"/>
  <c r="AU5"/>
  <c r="AS5"/>
  <c r="BA4"/>
  <c r="AW4"/>
  <c r="AU4"/>
  <c r="AY4" s="1"/>
  <c r="AS4"/>
  <c r="BA3"/>
  <c r="AW3"/>
  <c r="AU3"/>
  <c r="AS3"/>
  <c r="BA2"/>
  <c r="AW2"/>
  <c r="AU2"/>
  <c r="AY2" s="1"/>
  <c r="AS2"/>
  <c r="AY3" l="1"/>
  <c r="AY5"/>
  <c r="AX5" s="1"/>
  <c r="AY6"/>
  <c r="AX6" s="1"/>
  <c r="AY7"/>
  <c r="AY8"/>
  <c r="AY9"/>
  <c r="BB9" s="1"/>
  <c r="BC9" s="1"/>
  <c r="AY10"/>
  <c r="BB10" s="1"/>
  <c r="BC10" s="1"/>
  <c r="AY12"/>
  <c r="AY14"/>
  <c r="AY15"/>
  <c r="BB15" s="1"/>
  <c r="BC15" s="1"/>
  <c r="AY16"/>
  <c r="BB16" s="1"/>
  <c r="BC16" s="1"/>
  <c r="AY17"/>
  <c r="AY18"/>
  <c r="AY19"/>
  <c r="BB19" s="1"/>
  <c r="BC19" s="1"/>
  <c r="AY20"/>
  <c r="BB20" s="1"/>
  <c r="BC20" s="1"/>
  <c r="AY22"/>
  <c r="AY24"/>
  <c r="AY25"/>
  <c r="BB25" s="1"/>
  <c r="BC25" s="1"/>
  <c r="AY27"/>
  <c r="BB27" s="1"/>
  <c r="BC27" s="1"/>
  <c r="AY28"/>
  <c r="AY29"/>
  <c r="BB2"/>
  <c r="BC2" s="1"/>
  <c r="AX2"/>
  <c r="BB4"/>
  <c r="BC4" s="1"/>
  <c r="AX4"/>
  <c r="BB11"/>
  <c r="BC11" s="1"/>
  <c r="AX11"/>
  <c r="BB13"/>
  <c r="BC13" s="1"/>
  <c r="AX13"/>
  <c r="BB21"/>
  <c r="BC21" s="1"/>
  <c r="AX21"/>
  <c r="BB23"/>
  <c r="BC23" s="1"/>
  <c r="AX23"/>
  <c r="AX26"/>
  <c r="BB26"/>
  <c r="BC26" s="1"/>
  <c r="BB3"/>
  <c r="BC3" s="1"/>
  <c r="AX3"/>
  <c r="BB5"/>
  <c r="BC5" s="1"/>
  <c r="BB7"/>
  <c r="BC7" s="1"/>
  <c r="AX7"/>
  <c r="AX8"/>
  <c r="BB8"/>
  <c r="BC8" s="1"/>
  <c r="AX9"/>
  <c r="BB12"/>
  <c r="BC12" s="1"/>
  <c r="AX12"/>
  <c r="AX14"/>
  <c r="BB14"/>
  <c r="BC14" s="1"/>
  <c r="AX15"/>
  <c r="BB17"/>
  <c r="BC17" s="1"/>
  <c r="AX17"/>
  <c r="BB18"/>
  <c r="BC18" s="1"/>
  <c r="AX18"/>
  <c r="AX19"/>
  <c r="BB22"/>
  <c r="BC22" s="1"/>
  <c r="AX22"/>
  <c r="BB24"/>
  <c r="BC24" s="1"/>
  <c r="AX24"/>
  <c r="AX25"/>
  <c r="AX28"/>
  <c r="BB28"/>
  <c r="BC28" s="1"/>
  <c r="AX29"/>
  <c r="BB29"/>
  <c r="BC29" s="1"/>
  <c r="AX27" l="1"/>
  <c r="AX20"/>
  <c r="AX16"/>
  <c r="AX10"/>
  <c r="BB6"/>
  <c r="BC6" s="1"/>
  <c r="AN28"/>
  <c r="AJ28"/>
  <c r="AH28"/>
  <c r="AF28"/>
  <c r="AN27"/>
  <c r="AJ27"/>
  <c r="AH27"/>
  <c r="AF27"/>
  <c r="AN26"/>
  <c r="AJ26"/>
  <c r="AH26"/>
  <c r="AF26"/>
  <c r="AN25"/>
  <c r="AJ25"/>
  <c r="AH25"/>
  <c r="AF25"/>
  <c r="AN24"/>
  <c r="AJ24"/>
  <c r="AH24"/>
  <c r="AF24"/>
  <c r="AN23"/>
  <c r="AJ23"/>
  <c r="AH23"/>
  <c r="AF23"/>
  <c r="AN22"/>
  <c r="AJ22"/>
  <c r="AH22"/>
  <c r="AF22"/>
  <c r="AN21"/>
  <c r="AJ21"/>
  <c r="AH21"/>
  <c r="AF21"/>
  <c r="AN20"/>
  <c r="AJ20"/>
  <c r="AH20"/>
  <c r="AF20"/>
  <c r="AN19"/>
  <c r="AJ19"/>
  <c r="AH19"/>
  <c r="AF19"/>
  <c r="AN18"/>
  <c r="AJ18"/>
  <c r="AH18"/>
  <c r="AF18"/>
  <c r="AN17"/>
  <c r="AJ17"/>
  <c r="AH17"/>
  <c r="AF17"/>
  <c r="AN16"/>
  <c r="AJ16"/>
  <c r="AH16"/>
  <c r="AF16"/>
  <c r="AN15"/>
  <c r="AJ15"/>
  <c r="AH15"/>
  <c r="AF15"/>
  <c r="AN14"/>
  <c r="AJ14"/>
  <c r="AH14"/>
  <c r="AF14"/>
  <c r="AN13"/>
  <c r="AJ13"/>
  <c r="AH13"/>
  <c r="AF13"/>
  <c r="AN12"/>
  <c r="AJ12"/>
  <c r="AH12"/>
  <c r="AF12"/>
  <c r="AN11"/>
  <c r="AJ11"/>
  <c r="AH11"/>
  <c r="AF11"/>
  <c r="AN10"/>
  <c r="AJ10"/>
  <c r="AH10"/>
  <c r="AF10"/>
  <c r="AN9"/>
  <c r="AJ9"/>
  <c r="AH9"/>
  <c r="AF9"/>
  <c r="AN8"/>
  <c r="AJ8"/>
  <c r="AH8"/>
  <c r="AF8"/>
  <c r="AN7"/>
  <c r="AJ7"/>
  <c r="AH7"/>
  <c r="AF7"/>
  <c r="AN6"/>
  <c r="AJ6"/>
  <c r="AH6"/>
  <c r="AF6"/>
  <c r="AN5"/>
  <c r="AJ5"/>
  <c r="AH5"/>
  <c r="AF5"/>
  <c r="AN4"/>
  <c r="AJ4"/>
  <c r="AH4"/>
  <c r="AF4"/>
  <c r="AN3"/>
  <c r="AJ3"/>
  <c r="AH3"/>
  <c r="AF3"/>
  <c r="AN2"/>
  <c r="AJ2"/>
  <c r="AH2"/>
  <c r="AF2"/>
  <c r="AL2" l="1"/>
  <c r="AL3"/>
  <c r="AK3" s="1"/>
  <c r="AL4"/>
  <c r="AL5"/>
  <c r="AK5" s="1"/>
  <c r="AL6"/>
  <c r="AL7"/>
  <c r="AK7" s="1"/>
  <c r="AL8"/>
  <c r="AL9"/>
  <c r="AK9" s="1"/>
  <c r="AL10"/>
  <c r="AL11"/>
  <c r="AK11" s="1"/>
  <c r="AL12"/>
  <c r="AL13"/>
  <c r="AK13" s="1"/>
  <c r="AL14"/>
  <c r="AL15"/>
  <c r="AK15" s="1"/>
  <c r="AL16"/>
  <c r="AL17"/>
  <c r="AK17" s="1"/>
  <c r="AL18"/>
  <c r="AL19"/>
  <c r="AK19" s="1"/>
  <c r="AL20"/>
  <c r="AL21"/>
  <c r="AK21" s="1"/>
  <c r="AL22"/>
  <c r="AL23"/>
  <c r="AK23" s="1"/>
  <c r="AL24"/>
  <c r="AL25"/>
  <c r="AK25" s="1"/>
  <c r="AL26"/>
  <c r="AL27"/>
  <c r="AK27" s="1"/>
  <c r="AL28"/>
  <c r="AO2"/>
  <c r="AP2" s="1"/>
  <c r="AK2"/>
  <c r="AO3"/>
  <c r="AP3" s="1"/>
  <c r="AO4"/>
  <c r="AP4" s="1"/>
  <c r="AK4"/>
  <c r="AO6"/>
  <c r="AP6" s="1"/>
  <c r="AK6"/>
  <c r="AO7"/>
  <c r="AP7" s="1"/>
  <c r="AO8"/>
  <c r="AP8" s="1"/>
  <c r="AK8"/>
  <c r="AO10"/>
  <c r="AP10" s="1"/>
  <c r="AK10"/>
  <c r="AO11"/>
  <c r="AP11" s="1"/>
  <c r="AO12"/>
  <c r="AP12" s="1"/>
  <c r="AK12"/>
  <c r="AO14"/>
  <c r="AP14" s="1"/>
  <c r="AK14"/>
  <c r="AO15"/>
  <c r="AP15" s="1"/>
  <c r="AO16"/>
  <c r="AP16" s="1"/>
  <c r="AK16"/>
  <c r="AO18"/>
  <c r="AP18" s="1"/>
  <c r="AK18"/>
  <c r="AO19"/>
  <c r="AP19" s="1"/>
  <c r="AO20"/>
  <c r="AP20" s="1"/>
  <c r="AK20"/>
  <c r="AO22"/>
  <c r="AP22" s="1"/>
  <c r="AK22"/>
  <c r="AO23"/>
  <c r="AP23" s="1"/>
  <c r="AO24"/>
  <c r="AP24" s="1"/>
  <c r="AK24"/>
  <c r="AO26"/>
  <c r="AP26" s="1"/>
  <c r="AK26"/>
  <c r="AO27"/>
  <c r="AP27" s="1"/>
  <c r="AO28"/>
  <c r="AP28" s="1"/>
  <c r="AK28"/>
  <c r="AO25" l="1"/>
  <c r="AP25" s="1"/>
  <c r="AO21"/>
  <c r="AP21" s="1"/>
  <c r="AO17"/>
  <c r="AP17" s="1"/>
  <c r="AO13"/>
  <c r="AP13" s="1"/>
  <c r="AO9"/>
  <c r="AP9" s="1"/>
  <c r="AO5"/>
  <c r="AP5" s="1"/>
  <c r="AA26"/>
  <c r="W26"/>
  <c r="U26"/>
  <c r="S26"/>
  <c r="Y26" s="1"/>
  <c r="AA25"/>
  <c r="W25"/>
  <c r="U25"/>
  <c r="S25"/>
  <c r="Y25" s="1"/>
  <c r="AA24"/>
  <c r="W24"/>
  <c r="U24"/>
  <c r="S24"/>
  <c r="Y24" s="1"/>
  <c r="AA23"/>
  <c r="W23"/>
  <c r="U23"/>
  <c r="S23"/>
  <c r="Y23" s="1"/>
  <c r="AA22"/>
  <c r="W22"/>
  <c r="U22"/>
  <c r="S22"/>
  <c r="Y22" s="1"/>
  <c r="AA21"/>
  <c r="W21"/>
  <c r="U21"/>
  <c r="S21"/>
  <c r="Y21" s="1"/>
  <c r="AA20"/>
  <c r="W20"/>
  <c r="U20"/>
  <c r="S20"/>
  <c r="Y20" s="1"/>
  <c r="AA19"/>
  <c r="W19"/>
  <c r="U19"/>
  <c r="S19"/>
  <c r="Y19" s="1"/>
  <c r="AA18"/>
  <c r="W18"/>
  <c r="U18"/>
  <c r="S18"/>
  <c r="Y18" s="1"/>
  <c r="AA17"/>
  <c r="W17"/>
  <c r="U17"/>
  <c r="S17"/>
  <c r="Y17" s="1"/>
  <c r="AA16"/>
  <c r="W16"/>
  <c r="U16"/>
  <c r="S16"/>
  <c r="Y16" s="1"/>
  <c r="AA15"/>
  <c r="W15"/>
  <c r="U15"/>
  <c r="S15"/>
  <c r="AA14"/>
  <c r="W14"/>
  <c r="U14"/>
  <c r="S14"/>
  <c r="Y14" s="1"/>
  <c r="AA13"/>
  <c r="W13"/>
  <c r="U13"/>
  <c r="S13"/>
  <c r="Y13" s="1"/>
  <c r="AA12"/>
  <c r="W12"/>
  <c r="U12"/>
  <c r="S12"/>
  <c r="AA11"/>
  <c r="W11"/>
  <c r="U11"/>
  <c r="S11"/>
  <c r="Y11" s="1"/>
  <c r="AA10"/>
  <c r="W10"/>
  <c r="U10"/>
  <c r="S10"/>
  <c r="Y10" s="1"/>
  <c r="AA9"/>
  <c r="W9"/>
  <c r="U9"/>
  <c r="S9"/>
  <c r="Y9" s="1"/>
  <c r="AA8"/>
  <c r="W8"/>
  <c r="U8"/>
  <c r="S8"/>
  <c r="Y8" s="1"/>
  <c r="AA7"/>
  <c r="W7"/>
  <c r="U7"/>
  <c r="S7"/>
  <c r="Y7" s="1"/>
  <c r="AA6"/>
  <c r="W6"/>
  <c r="U6"/>
  <c r="S6"/>
  <c r="Y6" s="1"/>
  <c r="AA5"/>
  <c r="W5"/>
  <c r="U5"/>
  <c r="S5"/>
  <c r="Y5" s="1"/>
  <c r="AA4"/>
  <c r="W4"/>
  <c r="U4"/>
  <c r="S4"/>
  <c r="Y4" s="1"/>
  <c r="AA3"/>
  <c r="W3"/>
  <c r="U3"/>
  <c r="S3"/>
  <c r="Y3" s="1"/>
  <c r="AA2"/>
  <c r="W2"/>
  <c r="U2"/>
  <c r="S2"/>
  <c r="Y2" s="1"/>
  <c r="Y12" l="1"/>
  <c r="AB12" s="1"/>
  <c r="AC12" s="1"/>
  <c r="Y15"/>
  <c r="X15" s="1"/>
  <c r="X3"/>
  <c r="AB3"/>
  <c r="AC3" s="1"/>
  <c r="X12"/>
  <c r="AB15"/>
  <c r="AC15" s="1"/>
  <c r="X2"/>
  <c r="AB2"/>
  <c r="AC2" s="1"/>
  <c r="X4"/>
  <c r="AB4"/>
  <c r="AC4" s="1"/>
  <c r="X5"/>
  <c r="AB5"/>
  <c r="AC5" s="1"/>
  <c r="X6"/>
  <c r="AB6"/>
  <c r="AC6" s="1"/>
  <c r="X7"/>
  <c r="AB7"/>
  <c r="AC7" s="1"/>
  <c r="X8"/>
  <c r="AB8"/>
  <c r="AC8" s="1"/>
  <c r="X9"/>
  <c r="AB9"/>
  <c r="AC9" s="1"/>
  <c r="X10"/>
  <c r="AB10"/>
  <c r="AC10" s="1"/>
  <c r="X11"/>
  <c r="AB11"/>
  <c r="AC11" s="1"/>
  <c r="X13"/>
  <c r="AB13"/>
  <c r="AC13" s="1"/>
  <c r="X14"/>
  <c r="AB14"/>
  <c r="AC14" s="1"/>
  <c r="X16"/>
  <c r="AB16"/>
  <c r="AC16" s="1"/>
  <c r="X17"/>
  <c r="AB17"/>
  <c r="AC17" s="1"/>
  <c r="X18"/>
  <c r="AB18"/>
  <c r="AC18" s="1"/>
  <c r="X19"/>
  <c r="AB19"/>
  <c r="AC19" s="1"/>
  <c r="AB20"/>
  <c r="AC20" s="1"/>
  <c r="X20"/>
  <c r="AB21"/>
  <c r="AC21" s="1"/>
  <c r="X21"/>
  <c r="X22"/>
  <c r="AB22"/>
  <c r="AC22" s="1"/>
  <c r="X23"/>
  <c r="AB23"/>
  <c r="AC23" s="1"/>
  <c r="X24"/>
  <c r="AB24"/>
  <c r="AC24" s="1"/>
  <c r="X25"/>
  <c r="AB25"/>
  <c r="AC25" s="1"/>
  <c r="X26"/>
  <c r="AB26"/>
  <c r="AC26" s="1"/>
  <c r="N27" l="1"/>
  <c r="J27"/>
  <c r="H27"/>
  <c r="F27"/>
  <c r="L27" s="1"/>
  <c r="N26"/>
  <c r="J26"/>
  <c r="H26"/>
  <c r="F26"/>
  <c r="L26" s="1"/>
  <c r="N24"/>
  <c r="J24"/>
  <c r="H24"/>
  <c r="F24"/>
  <c r="L24" s="1"/>
  <c r="N23"/>
  <c r="J23"/>
  <c r="H23"/>
  <c r="F23"/>
  <c r="L23" s="1"/>
  <c r="N22"/>
  <c r="J22"/>
  <c r="H22"/>
  <c r="F22"/>
  <c r="L22" s="1"/>
  <c r="N21"/>
  <c r="J21"/>
  <c r="H21"/>
  <c r="F21"/>
  <c r="L21" s="1"/>
  <c r="N20"/>
  <c r="J20"/>
  <c r="H20"/>
  <c r="F20"/>
  <c r="N19"/>
  <c r="J19"/>
  <c r="H19"/>
  <c r="F19"/>
  <c r="L19" s="1"/>
  <c r="N18"/>
  <c r="J18"/>
  <c r="H18"/>
  <c r="F18"/>
  <c r="L18" s="1"/>
  <c r="N17"/>
  <c r="J17"/>
  <c r="H17"/>
  <c r="F17"/>
  <c r="L17" s="1"/>
  <c r="N16"/>
  <c r="J16"/>
  <c r="H16"/>
  <c r="F16"/>
  <c r="L16" s="1"/>
  <c r="N15"/>
  <c r="J15"/>
  <c r="H15"/>
  <c r="F15"/>
  <c r="L15" s="1"/>
  <c r="N14"/>
  <c r="J14"/>
  <c r="H14"/>
  <c r="F14"/>
  <c r="L14" s="1"/>
  <c r="N13"/>
  <c r="J13"/>
  <c r="H13"/>
  <c r="F13"/>
  <c r="L13" s="1"/>
  <c r="N12"/>
  <c r="J12"/>
  <c r="H12"/>
  <c r="F12"/>
  <c r="L12" s="1"/>
  <c r="N11"/>
  <c r="J11"/>
  <c r="H11"/>
  <c r="F11"/>
  <c r="L11" s="1"/>
  <c r="N10"/>
  <c r="J10"/>
  <c r="H10"/>
  <c r="F10"/>
  <c r="L10" s="1"/>
  <c r="N9"/>
  <c r="J9"/>
  <c r="H9"/>
  <c r="F9"/>
  <c r="L9" s="1"/>
  <c r="N8"/>
  <c r="J8"/>
  <c r="H8"/>
  <c r="F8"/>
  <c r="L8" s="1"/>
  <c r="N7"/>
  <c r="J7"/>
  <c r="H7"/>
  <c r="F7"/>
  <c r="L7" s="1"/>
  <c r="N6"/>
  <c r="J6"/>
  <c r="H6"/>
  <c r="F6"/>
  <c r="L6" s="1"/>
  <c r="N5"/>
  <c r="J5"/>
  <c r="H5"/>
  <c r="F5"/>
  <c r="L5" s="1"/>
  <c r="N4"/>
  <c r="J4"/>
  <c r="H4"/>
  <c r="F4"/>
  <c r="L4" s="1"/>
  <c r="N3"/>
  <c r="J3"/>
  <c r="H3"/>
  <c r="F3"/>
  <c r="L3" s="1"/>
  <c r="N2"/>
  <c r="J2"/>
  <c r="H2"/>
  <c r="F2"/>
  <c r="L2" l="1"/>
  <c r="K2" s="1"/>
  <c r="L20"/>
  <c r="O20" s="1"/>
  <c r="P20" s="1"/>
  <c r="O2"/>
  <c r="P2" s="1"/>
  <c r="O3"/>
  <c r="P3" s="1"/>
  <c r="K3"/>
  <c r="O4"/>
  <c r="P4" s="1"/>
  <c r="K4"/>
  <c r="K5"/>
  <c r="O5"/>
  <c r="P5" s="1"/>
  <c r="K6"/>
  <c r="O6"/>
  <c r="P6" s="1"/>
  <c r="K7"/>
  <c r="O7"/>
  <c r="P7" s="1"/>
  <c r="K8"/>
  <c r="O8"/>
  <c r="P8" s="1"/>
  <c r="K9"/>
  <c r="O9"/>
  <c r="P9" s="1"/>
  <c r="K10"/>
  <c r="O10"/>
  <c r="P10" s="1"/>
  <c r="K11"/>
  <c r="O11"/>
  <c r="P11" s="1"/>
  <c r="K12"/>
  <c r="O12"/>
  <c r="P12" s="1"/>
  <c r="K13"/>
  <c r="O13"/>
  <c r="P13" s="1"/>
  <c r="K14"/>
  <c r="O14"/>
  <c r="P14" s="1"/>
  <c r="K15"/>
  <c r="O15"/>
  <c r="P15" s="1"/>
  <c r="K16"/>
  <c r="O16"/>
  <c r="P16" s="1"/>
  <c r="K17"/>
  <c r="O17"/>
  <c r="P17" s="1"/>
  <c r="K18"/>
  <c r="O18"/>
  <c r="P18" s="1"/>
  <c r="K19"/>
  <c r="O19"/>
  <c r="P19" s="1"/>
  <c r="O21"/>
  <c r="P21" s="1"/>
  <c r="K21"/>
  <c r="O22"/>
  <c r="P22" s="1"/>
  <c r="K22"/>
  <c r="O23"/>
  <c r="P23" s="1"/>
  <c r="K23"/>
  <c r="O24"/>
  <c r="P24" s="1"/>
  <c r="K24"/>
  <c r="K26"/>
  <c r="O26"/>
  <c r="P26" s="1"/>
  <c r="K27"/>
  <c r="O27"/>
  <c r="P27" s="1"/>
  <c r="K20" l="1"/>
  <c r="AN46"/>
  <c r="AJ46"/>
  <c r="AH46"/>
  <c r="AL46" s="1"/>
  <c r="AK46" s="1"/>
  <c r="AF46"/>
  <c r="AN45"/>
  <c r="AJ45"/>
  <c r="AH45"/>
  <c r="AF45"/>
  <c r="AN44"/>
  <c r="AJ44"/>
  <c r="AH44"/>
  <c r="AF44"/>
  <c r="AN43"/>
  <c r="AJ43"/>
  <c r="AH43"/>
  <c r="AF43"/>
  <c r="AN42"/>
  <c r="AJ42"/>
  <c r="AH42"/>
  <c r="AF42"/>
  <c r="AN41"/>
  <c r="AJ41"/>
  <c r="AH41"/>
  <c r="AF41"/>
  <c r="AN40"/>
  <c r="AJ40"/>
  <c r="AH40"/>
  <c r="AF40"/>
  <c r="AN39"/>
  <c r="AJ39"/>
  <c r="AH39"/>
  <c r="AF39"/>
  <c r="AN38"/>
  <c r="AJ38"/>
  <c r="AH38"/>
  <c r="AF38"/>
  <c r="AN37"/>
  <c r="AJ37"/>
  <c r="AH37"/>
  <c r="AF37"/>
  <c r="AN36"/>
  <c r="AJ36"/>
  <c r="AH36"/>
  <c r="AF36"/>
  <c r="AN35"/>
  <c r="AJ35"/>
  <c r="AH35"/>
  <c r="AF35"/>
  <c r="AN34"/>
  <c r="AJ34"/>
  <c r="AH34"/>
  <c r="AF34"/>
  <c r="AN33"/>
  <c r="AJ33"/>
  <c r="AH33"/>
  <c r="AF33"/>
  <c r="AN32"/>
  <c r="AJ32"/>
  <c r="AH32"/>
  <c r="AF32"/>
  <c r="AN31"/>
  <c r="AJ31"/>
  <c r="AH31"/>
  <c r="AF31"/>
  <c r="AN30"/>
  <c r="AJ30"/>
  <c r="AH30"/>
  <c r="AF30"/>
  <c r="AN29"/>
  <c r="AJ29"/>
  <c r="AH29"/>
  <c r="AF29"/>
  <c r="AL29" l="1"/>
  <c r="AK29" s="1"/>
  <c r="AL30"/>
  <c r="AK30" s="1"/>
  <c r="AL31"/>
  <c r="AK31" s="1"/>
  <c r="AL32"/>
  <c r="AK32" s="1"/>
  <c r="AL33"/>
  <c r="AK33" s="1"/>
  <c r="AL34"/>
  <c r="AK34" s="1"/>
  <c r="AL35"/>
  <c r="AK35" s="1"/>
  <c r="AL36"/>
  <c r="AK36" s="1"/>
  <c r="AL37"/>
  <c r="AK37" s="1"/>
  <c r="AL38"/>
  <c r="AK38" s="1"/>
  <c r="AL39"/>
  <c r="AK39" s="1"/>
  <c r="AL40"/>
  <c r="AK40" s="1"/>
  <c r="AL41"/>
  <c r="AK41" s="1"/>
  <c r="AL42"/>
  <c r="AK42" s="1"/>
  <c r="AL43"/>
  <c r="AK43" s="1"/>
  <c r="AL44"/>
  <c r="AK44" s="1"/>
  <c r="AL45"/>
  <c r="AK45" s="1"/>
  <c r="AO46"/>
  <c r="AP46" s="1"/>
  <c r="AO30"/>
  <c r="AP30" s="1"/>
  <c r="AO31"/>
  <c r="AP31" s="1"/>
  <c r="AO34"/>
  <c r="AP34" s="1"/>
  <c r="AO35"/>
  <c r="AP35" s="1"/>
  <c r="AO38"/>
  <c r="AP38" s="1"/>
  <c r="AO39"/>
  <c r="AP39" s="1"/>
  <c r="AO42"/>
  <c r="AP42" s="1"/>
  <c r="AO43"/>
  <c r="AP43" s="1"/>
  <c r="AO44" l="1"/>
  <c r="AP44" s="1"/>
  <c r="AO40"/>
  <c r="AP40" s="1"/>
  <c r="AO36"/>
  <c r="AP36" s="1"/>
  <c r="AO32"/>
  <c r="AP32" s="1"/>
  <c r="AO45"/>
  <c r="AP45" s="1"/>
  <c r="AO41"/>
  <c r="AP41" s="1"/>
  <c r="AO37"/>
  <c r="AP37" s="1"/>
  <c r="AO33"/>
  <c r="AP33" s="1"/>
  <c r="AO29"/>
  <c r="AP29" s="1"/>
  <c r="G12" i="2"/>
  <c r="G11"/>
  <c r="G10"/>
  <c r="G9"/>
  <c r="G8"/>
  <c r="C12"/>
  <c r="C11"/>
  <c r="C10"/>
  <c r="C9"/>
  <c r="C8"/>
  <c r="J8" l="1"/>
  <c r="G14"/>
  <c r="J10"/>
  <c r="J12"/>
  <c r="J9"/>
  <c r="J11"/>
  <c r="J14" l="1"/>
</calcChain>
</file>

<file path=xl/sharedStrings.xml><?xml version="1.0" encoding="utf-8"?>
<sst xmlns="http://schemas.openxmlformats.org/spreadsheetml/2006/main" count="297" uniqueCount="58">
  <si>
    <t>A/A</t>
  </si>
  <si>
    <t>Aριθμός
Μητρώου</t>
  </si>
  <si>
    <t>Φοιτητής                                                  (Επώνυμο, Όνομα, Όνομα Πατέρα)</t>
  </si>
  <si>
    <t>Προφορικό
10%</t>
  </si>
  <si>
    <t>Παρουσίες
10%</t>
  </si>
  <si>
    <t>Εργασία
Test  
20%</t>
  </si>
  <si>
    <t>Τελικό Συνεχούς Αξιολόγησης 40%</t>
  </si>
  <si>
    <t>Τελικό Γραπτό 60%</t>
  </si>
  <si>
    <t>Σύνολο 100%</t>
  </si>
  <si>
    <t>Προαγ. (βάση: 50 βαθμοί)</t>
  </si>
  <si>
    <t>ΜΑΘΗΜΑ
A' ΕΞΑΜΗΝΟ</t>
  </si>
  <si>
    <t xml:space="preserve">ΠΑΡΑΚΑΛΩ ΚΑΝΤΕ ΕΝΑ </t>
  </si>
  <si>
    <t>ΚΛΙΚ ΣΤΟ ΚΕΛΙ</t>
  </si>
  <si>
    <t>ΑΡΙΘΜΟΣ ΜΗΤΡΩΟΥ</t>
  </si>
  <si>
    <t xml:space="preserve">ΒΑΘΜΟΛΟΓΙΑ ΜΑΘΗΜΑΤΩΝ </t>
  </si>
  <si>
    <t xml:space="preserve">ΠΛΗΚΤΡΟΛΟΓΗΣΤΕ </t>
  </si>
  <si>
    <t>ΜΑΘΗΜΑ</t>
  </si>
  <si>
    <t>ΒΑΘΜΟΣ</t>
  </si>
  <si>
    <t xml:space="preserve">ΤΟΝ ΑΡΙΘΜΟ ΜΗΤΡΩΟΥ  </t>
  </si>
  <si>
    <t xml:space="preserve">ΚΑΙ EΠEITA </t>
  </si>
  <si>
    <t>ΠΑΤΗΣΤΕ ΤΟ 'ENTER'</t>
  </si>
  <si>
    <t>ΓΕΝΙΚΟΣ ΒΑΘΜΟΣ ΕΞΑΜΗΝΟΥ</t>
  </si>
  <si>
    <t>ECTS</t>
  </si>
  <si>
    <t>ΣΥΝΟΛΟ ECTS</t>
  </si>
  <si>
    <t>Γεωργίου Γεωργία</t>
  </si>
  <si>
    <t>Μιχαηλίδου Ναταλία</t>
  </si>
  <si>
    <t>Παλαιχωρίτου Άντρεα</t>
  </si>
  <si>
    <t>Ιωακείμ Μύρια</t>
  </si>
  <si>
    <t>Μιχαήλ Ιωάννα</t>
  </si>
  <si>
    <t>ΑΡΧΕΣ LASER</t>
  </si>
  <si>
    <t>ΑΙΣΘΗΤΙΚΗ ΠΡΟΣΩΠΟΥ ΙΙΙ</t>
  </si>
  <si>
    <t>ΔΕΡΜΑΤΟΛΟΓΙΑ ΙΙΙ</t>
  </si>
  <si>
    <t>ΚΙΝΗΣΙΟΛΟΓΙΑ</t>
  </si>
  <si>
    <t>ΚΟΣΜΗΤΟΛΟΓΙΑ ΙΙ</t>
  </si>
  <si>
    <t>Ανδρέου Άννα</t>
  </si>
  <si>
    <t>Αντωνίου Γεωργία</t>
  </si>
  <si>
    <t>Αντωνίου Εύα</t>
  </si>
  <si>
    <t>Γιουριπάρη Στέφανη</t>
  </si>
  <si>
    <t>Ιωάννου Ειρήνη</t>
  </si>
  <si>
    <t>Ιωάννου Μαριαλένα</t>
  </si>
  <si>
    <t>Κάιζερ Δέσπω</t>
  </si>
  <si>
    <t>Κακουλλή Άντρια</t>
  </si>
  <si>
    <t>Κακουλλή Ιωάννα</t>
  </si>
  <si>
    <t>Καρακάννα Ευγενία</t>
  </si>
  <si>
    <t>Κονναρή Άντρη</t>
  </si>
  <si>
    <t>Κονναρή Ισαβέλλα</t>
  </si>
  <si>
    <t>Κυριακίδου Ραφαήλια</t>
  </si>
  <si>
    <t>Νικολαϊδου Φελίσσα</t>
  </si>
  <si>
    <t>Παύλου Έλενα</t>
  </si>
  <si>
    <t>Σπύρου Σωτηρούλα</t>
  </si>
  <si>
    <t>Χριστοδούλου Έλενα</t>
  </si>
  <si>
    <t>Χριστοφή Μαρία</t>
  </si>
  <si>
    <t>Αισθητική Σώματος Ι</t>
  </si>
  <si>
    <t>ΚΟΣΜΗΤΟΛΟΓΙΑ ΙΙΙ</t>
  </si>
  <si>
    <t>Τεχνική Προσθετικών Υλικών</t>
  </si>
  <si>
    <t>Παθολογία Ενδοκρινών Αδένων</t>
  </si>
  <si>
    <t>Αισθητικές Εφαρμογές Laser</t>
  </si>
  <si>
    <t xml:space="preserve">Παπαγγελή Μαρία 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</si>
</sst>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2"/>
      <name val="Times New Roman"/>
      <family val="1"/>
      <charset val="161"/>
    </font>
    <font>
      <b/>
      <sz val="12"/>
      <name val="Times New Roman"/>
      <family val="1"/>
    </font>
    <font>
      <sz val="11"/>
      <name val="Times New Roman"/>
      <family val="1"/>
      <charset val="161"/>
    </font>
    <font>
      <b/>
      <sz val="11"/>
      <name val="Times New Roman"/>
      <family val="1"/>
    </font>
    <font>
      <i/>
      <sz val="11"/>
      <color indexed="12"/>
      <name val="Times New Roman"/>
      <family val="1"/>
      <charset val="161"/>
    </font>
    <font>
      <i/>
      <sz val="10"/>
      <color indexed="12"/>
      <name val="Times New Roman"/>
      <family val="1"/>
      <charset val="161"/>
    </font>
    <font>
      <i/>
      <sz val="11"/>
      <color indexed="10"/>
      <name val="Times New Roman"/>
      <family val="1"/>
      <charset val="161"/>
    </font>
    <font>
      <b/>
      <i/>
      <sz val="11"/>
      <color indexed="12"/>
      <name val="Times New Roman"/>
      <family val="1"/>
    </font>
    <font>
      <i/>
      <sz val="12"/>
      <color indexed="12"/>
      <name val="Times New Roman"/>
      <family val="1"/>
      <charset val="161"/>
    </font>
    <font>
      <i/>
      <sz val="11"/>
      <color theme="3"/>
      <name val="Calibri"/>
      <family val="2"/>
      <scheme val="minor"/>
    </font>
    <font>
      <sz val="11"/>
      <color rgb="FF00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u/>
      <sz val="12"/>
      <color theme="1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sz val="11"/>
      <color theme="1"/>
      <name val="Arial"/>
      <family val="2"/>
      <charset val="161"/>
    </font>
    <font>
      <sz val="9"/>
      <color theme="1"/>
      <name val="Times New Roman"/>
      <family val="1"/>
      <charset val="161"/>
    </font>
    <font>
      <sz val="10"/>
      <name val="Arial"/>
      <family val="2"/>
      <charset val="1"/>
    </font>
    <font>
      <i/>
      <sz val="11"/>
      <color rgb="FFFF0000"/>
      <name val="Times New Roman"/>
      <family val="1"/>
      <charset val="161"/>
    </font>
    <font>
      <i/>
      <sz val="11"/>
      <color rgb="FF0000FF"/>
      <name val="Times New Roman"/>
      <family val="1"/>
      <charset val="161"/>
    </font>
    <font>
      <b/>
      <i/>
      <sz val="11"/>
      <color rgb="FF0000FF"/>
      <name val="Times New Roman"/>
      <family val="1"/>
      <charset val="1"/>
    </font>
    <font>
      <sz val="8"/>
      <color theme="1"/>
      <name val="Times New Roman"/>
      <family val="1"/>
      <charset val="161"/>
    </font>
    <font>
      <i/>
      <sz val="10"/>
      <color rgb="FF0000FF"/>
      <name val="Times New Roman"/>
      <family val="1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CCCCFF"/>
      </patternFill>
    </fill>
    <fill>
      <patternFill patternType="lightGray">
        <fgColor rgb="FF000000"/>
        <bgColor rgb="FFCCCCCC"/>
      </patternFill>
    </fill>
    <fill>
      <patternFill patternType="gray0625">
        <fgColor rgb="FF000000"/>
        <bgColor rgb="FFF2F2F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rgb="FFFF0000"/>
      </left>
      <right style="thick">
        <color rgb="FF8DB3E2"/>
      </right>
      <top style="thick">
        <color rgb="FFFF0000"/>
      </top>
      <bottom style="thick">
        <color rgb="FFFFFFFF"/>
      </bottom>
      <diagonal/>
    </border>
    <border>
      <left style="thick">
        <color rgb="FFFF0000"/>
      </left>
      <right style="thick">
        <color rgb="FF8DB3E2"/>
      </right>
      <top/>
      <bottom style="thick">
        <color rgb="FFFFFFFF"/>
      </bottom>
      <diagonal/>
    </border>
    <border>
      <left style="thick">
        <color rgb="FFFF0000"/>
      </left>
      <right style="thick">
        <color rgb="FF8DB3E2"/>
      </right>
      <top/>
      <bottom style="thick">
        <color rgb="FFFF0000"/>
      </bottom>
      <diagonal/>
    </border>
    <border>
      <left style="thin">
        <color auto="1"/>
      </left>
      <right style="double">
        <color rgb="FF0000FF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FFFF"/>
      </bottom>
      <diagonal/>
    </border>
    <border>
      <left style="thick">
        <color rgb="FFFF0000"/>
      </left>
      <right style="thick">
        <color rgb="FFFF0000"/>
      </right>
      <top/>
      <bottom style="thick">
        <color rgb="FFFFFFFF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3">
    <xf numFmtId="0" fontId="0" fillId="0" borderId="0"/>
    <xf numFmtId="0" fontId="1" fillId="0" borderId="0"/>
    <xf numFmtId="0" fontId="19" fillId="0" borderId="0"/>
  </cellStyleXfs>
  <cellXfs count="8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textRotation="90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4" xfId="1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wrapText="1"/>
    </xf>
    <xf numFmtId="164" fontId="6" fillId="0" borderId="1" xfId="1" applyNumberFormat="1" applyFont="1" applyBorder="1" applyAlignment="1">
      <alignment horizontal="center" wrapText="1"/>
    </xf>
    <xf numFmtId="1" fontId="8" fillId="2" borderId="1" xfId="1" applyNumberFormat="1" applyFont="1" applyFill="1" applyBorder="1" applyAlignment="1" applyProtection="1">
      <alignment horizontal="center" wrapText="1"/>
      <protection locked="0"/>
    </xf>
    <xf numFmtId="164" fontId="9" fillId="0" borderId="1" xfId="1" applyNumberFormat="1" applyFont="1" applyBorder="1" applyAlignment="1">
      <alignment horizontal="center" wrapText="1"/>
    </xf>
    <xf numFmtId="1" fontId="6" fillId="0" borderId="4" xfId="1" applyNumberFormat="1" applyFont="1" applyBorder="1" applyAlignment="1" applyProtection="1">
      <alignment horizontal="left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10" fillId="0" borderId="1" xfId="1" applyFont="1" applyBorder="1" applyAlignment="1">
      <alignment horizontal="center" vertical="center" wrapText="1"/>
    </xf>
    <xf numFmtId="0" fontId="0" fillId="0" borderId="1" xfId="0" applyBorder="1"/>
    <xf numFmtId="0" fontId="10" fillId="0" borderId="1" xfId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0" borderId="3" xfId="0" applyBorder="1"/>
    <xf numFmtId="0" fontId="8" fillId="2" borderId="6" xfId="1" applyFont="1" applyFill="1" applyBorder="1" applyAlignment="1">
      <alignment horizontal="center" wrapText="1"/>
    </xf>
    <xf numFmtId="164" fontId="6" fillId="0" borderId="6" xfId="1" applyNumberFormat="1" applyFont="1" applyBorder="1" applyAlignment="1">
      <alignment horizontal="center" wrapText="1"/>
    </xf>
    <xf numFmtId="1" fontId="8" fillId="2" borderId="6" xfId="1" applyNumberFormat="1" applyFont="1" applyFill="1" applyBorder="1" applyAlignment="1" applyProtection="1">
      <alignment horizontal="center" wrapText="1"/>
      <protection locked="0"/>
    </xf>
    <xf numFmtId="164" fontId="9" fillId="0" borderId="6" xfId="1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8" fillId="2" borderId="1" xfId="1" applyFont="1" applyFill="1" applyBorder="1" applyAlignment="1" applyProtection="1">
      <alignment horizontal="center" wrapText="1"/>
      <protection locked="0"/>
    </xf>
    <xf numFmtId="164" fontId="6" fillId="0" borderId="1" xfId="1" applyNumberFormat="1" applyFont="1" applyBorder="1" applyAlignment="1" applyProtection="1">
      <alignment horizontal="center" wrapText="1"/>
    </xf>
    <xf numFmtId="164" fontId="9" fillId="0" borderId="1" xfId="1" applyNumberFormat="1" applyFont="1" applyBorder="1" applyAlignment="1" applyProtection="1">
      <alignment horizontal="center" wrapText="1"/>
    </xf>
    <xf numFmtId="1" fontId="6" fillId="0" borderId="4" xfId="1" applyNumberFormat="1" applyFont="1" applyBorder="1" applyAlignment="1" applyProtection="1">
      <alignment horizontal="left" wrapText="1"/>
    </xf>
    <xf numFmtId="0" fontId="13" fillId="0" borderId="0" xfId="0" applyFont="1"/>
    <xf numFmtId="0" fontId="0" fillId="0" borderId="7" xfId="0" applyBorder="1"/>
    <xf numFmtId="0" fontId="0" fillId="0" borderId="0" xfId="0" applyBorder="1"/>
    <xf numFmtId="0" fontId="14" fillId="0" borderId="0" xfId="0" applyFont="1"/>
    <xf numFmtId="0" fontId="15" fillId="0" borderId="0" xfId="0" applyFont="1"/>
    <xf numFmtId="0" fontId="0" fillId="0" borderId="0" xfId="0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7" fillId="0" borderId="0" xfId="0" applyFont="1" applyBorder="1" applyAlignment="1"/>
    <xf numFmtId="0" fontId="17" fillId="0" borderId="0" xfId="0" applyFont="1" applyFill="1" applyBorder="1" applyAlignment="1"/>
    <xf numFmtId="0" fontId="7" fillId="0" borderId="3" xfId="1" applyFont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 wrapText="1"/>
    </xf>
    <xf numFmtId="0" fontId="0" fillId="0" borderId="1" xfId="0" applyBorder="1" applyProtection="1">
      <protection locked="0"/>
    </xf>
    <xf numFmtId="0" fontId="0" fillId="0" borderId="1" xfId="0" applyBorder="1" applyProtection="1"/>
    <xf numFmtId="0" fontId="20" fillId="4" borderId="1" xfId="2" applyFont="1" applyFill="1" applyBorder="1" applyAlignment="1" applyProtection="1">
      <alignment horizontal="center" wrapText="1"/>
      <protection locked="0"/>
    </xf>
    <xf numFmtId="164" fontId="21" fillId="0" borderId="1" xfId="2" applyNumberFormat="1" applyFont="1" applyBorder="1" applyAlignment="1" applyProtection="1">
      <alignment horizontal="center" wrapText="1"/>
    </xf>
    <xf numFmtId="1" fontId="20" fillId="4" borderId="1" xfId="2" applyNumberFormat="1" applyFont="1" applyFill="1" applyBorder="1" applyAlignment="1" applyProtection="1">
      <alignment horizontal="center" wrapText="1"/>
      <protection locked="0"/>
    </xf>
    <xf numFmtId="164" fontId="22" fillId="0" borderId="1" xfId="2" applyNumberFormat="1" applyFont="1" applyBorder="1" applyAlignment="1" applyProtection="1">
      <alignment horizontal="center" wrapText="1"/>
    </xf>
    <xf numFmtId="1" fontId="21" fillId="0" borderId="16" xfId="2" applyNumberFormat="1" applyFont="1" applyBorder="1" applyAlignment="1" applyProtection="1">
      <alignment horizontal="left" wrapText="1"/>
    </xf>
    <xf numFmtId="0" fontId="23" fillId="5" borderId="17" xfId="0" applyFont="1" applyFill="1" applyBorder="1" applyAlignment="1">
      <alignment wrapText="1"/>
    </xf>
    <xf numFmtId="0" fontId="23" fillId="6" borderId="18" xfId="0" applyFont="1" applyFill="1" applyBorder="1" applyAlignment="1">
      <alignment wrapText="1"/>
    </xf>
    <xf numFmtId="0" fontId="23" fillId="5" borderId="18" xfId="0" applyFont="1" applyFill="1" applyBorder="1" applyAlignment="1">
      <alignment wrapText="1"/>
    </xf>
    <xf numFmtId="0" fontId="23" fillId="6" borderId="19" xfId="0" applyFont="1" applyFill="1" applyBorder="1" applyAlignment="1">
      <alignment wrapText="1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24" fillId="0" borderId="1" xfId="2" applyFont="1" applyBorder="1" applyAlignment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3" xfId="1" applyFont="1" applyFill="1" applyBorder="1" applyAlignment="1" applyProtection="1">
      <alignment horizontal="center" vertical="center" textRotation="90" wrapText="1"/>
      <protection locked="0"/>
    </xf>
    <xf numFmtId="0" fontId="17" fillId="0" borderId="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5" fillId="0" borderId="2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1" fontId="13" fillId="0" borderId="8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2" fontId="13" fillId="0" borderId="8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0" fillId="0" borderId="1" xfId="1" applyFont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_Sheet1" xfId="1"/>
    <cellStyle name="TableStyleLight1" xfId="2"/>
  </cellStyles>
  <dxfs count="4"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3848100" y="1371600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3" name="Text Box 20"/>
        <xdr:cNvSpPr txBox="1">
          <a:spLocks noChangeArrowheads="1"/>
        </xdr:cNvSpPr>
      </xdr:nvSpPr>
      <xdr:spPr bwMode="auto">
        <a:xfrm>
          <a:off x="4219575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4" name="Text Box 21"/>
        <xdr:cNvSpPr txBox="1">
          <a:spLocks noChangeArrowheads="1"/>
        </xdr:cNvSpPr>
      </xdr:nvSpPr>
      <xdr:spPr bwMode="auto">
        <a:xfrm>
          <a:off x="4552950" y="1371600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5" name="Text Box 22"/>
        <xdr:cNvSpPr txBox="1">
          <a:spLocks noChangeArrowheads="1"/>
        </xdr:cNvSpPr>
      </xdr:nvSpPr>
      <xdr:spPr bwMode="auto">
        <a:xfrm>
          <a:off x="4924425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19050</xdr:colOff>
      <xdr:row>0</xdr:row>
      <xdr:rowOff>1695450</xdr:rowOff>
    </xdr:to>
    <xdr:sp macro="" textlink="">
      <xdr:nvSpPr>
        <xdr:cNvPr id="6" name="Text Box 23"/>
        <xdr:cNvSpPr txBox="1">
          <a:spLocks noChangeArrowheads="1"/>
        </xdr:cNvSpPr>
      </xdr:nvSpPr>
      <xdr:spPr bwMode="auto">
        <a:xfrm>
          <a:off x="5257800" y="1371600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28575</xdr:colOff>
      <xdr:row>0</xdr:row>
      <xdr:rowOff>1552575</xdr:rowOff>
    </xdr:from>
    <xdr:to>
      <xdr:col>9</xdr:col>
      <xdr:colOff>304800</xdr:colOff>
      <xdr:row>0</xdr:row>
      <xdr:rowOff>1695450</xdr:rowOff>
    </xdr:to>
    <xdr:sp macro="" textlink="">
      <xdr:nvSpPr>
        <xdr:cNvPr id="7" name="Text Box 24"/>
        <xdr:cNvSpPr txBox="1">
          <a:spLocks noChangeArrowheads="1"/>
        </xdr:cNvSpPr>
      </xdr:nvSpPr>
      <xdr:spPr bwMode="auto">
        <a:xfrm>
          <a:off x="5629275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8" name="Text Box 27"/>
        <xdr:cNvSpPr txBox="1">
          <a:spLocks noChangeArrowheads="1"/>
        </xdr:cNvSpPr>
      </xdr:nvSpPr>
      <xdr:spPr bwMode="auto">
        <a:xfrm>
          <a:off x="5962650" y="1371600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12</xdr:col>
      <xdr:colOff>333375</xdr:colOff>
      <xdr:row>0</xdr:row>
      <xdr:rowOff>1695450</xdr:rowOff>
    </xdr:to>
    <xdr:sp macro="" textlink="">
      <xdr:nvSpPr>
        <xdr:cNvPr id="9" name="Text Box 29"/>
        <xdr:cNvSpPr txBox="1">
          <a:spLocks noChangeArrowheads="1"/>
        </xdr:cNvSpPr>
      </xdr:nvSpPr>
      <xdr:spPr bwMode="auto">
        <a:xfrm>
          <a:off x="6772275" y="1371600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13</xdr:col>
      <xdr:colOff>66675</xdr:colOff>
      <xdr:row>0</xdr:row>
      <xdr:rowOff>1552575</xdr:rowOff>
    </xdr:from>
    <xdr:to>
      <xdr:col>13</xdr:col>
      <xdr:colOff>342900</xdr:colOff>
      <xdr:row>0</xdr:row>
      <xdr:rowOff>1695450</xdr:rowOff>
    </xdr:to>
    <xdr:sp macro="" textlink="">
      <xdr:nvSpPr>
        <xdr:cNvPr id="10" name="Text Box 30"/>
        <xdr:cNvSpPr txBox="1">
          <a:spLocks noChangeArrowheads="1"/>
        </xdr:cNvSpPr>
      </xdr:nvSpPr>
      <xdr:spPr bwMode="auto">
        <a:xfrm>
          <a:off x="7191375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11" name="Text Box 33"/>
        <xdr:cNvSpPr txBox="1">
          <a:spLocks noChangeArrowheads="1"/>
        </xdr:cNvSpPr>
      </xdr:nvSpPr>
      <xdr:spPr bwMode="auto">
        <a:xfrm>
          <a:off x="7562850" y="1371600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12" name="Text Box 35"/>
        <xdr:cNvSpPr txBox="1">
          <a:spLocks noChangeArrowheads="1"/>
        </xdr:cNvSpPr>
      </xdr:nvSpPr>
      <xdr:spPr bwMode="auto">
        <a:xfrm>
          <a:off x="4219575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13" name="Text Box 36"/>
        <xdr:cNvSpPr txBox="1">
          <a:spLocks noChangeArrowheads="1"/>
        </xdr:cNvSpPr>
      </xdr:nvSpPr>
      <xdr:spPr bwMode="auto">
        <a:xfrm>
          <a:off x="4552950" y="1371600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38100</xdr:colOff>
      <xdr:row>0</xdr:row>
      <xdr:rowOff>1552575</xdr:rowOff>
    </xdr:from>
    <xdr:to>
      <xdr:col>8</xdr:col>
      <xdr:colOff>0</xdr:colOff>
      <xdr:row>0</xdr:row>
      <xdr:rowOff>1695450</xdr:rowOff>
    </xdr:to>
    <xdr:sp macro="" textlink="">
      <xdr:nvSpPr>
        <xdr:cNvPr id="14" name="Text Box 37"/>
        <xdr:cNvSpPr txBox="1">
          <a:spLocks noChangeArrowheads="1"/>
        </xdr:cNvSpPr>
      </xdr:nvSpPr>
      <xdr:spPr bwMode="auto">
        <a:xfrm>
          <a:off x="4933950" y="1371600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38100</xdr:colOff>
      <xdr:row>0</xdr:row>
      <xdr:rowOff>1695450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5257800" y="1371600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57150</xdr:colOff>
      <xdr:row>0</xdr:row>
      <xdr:rowOff>1552575</xdr:rowOff>
    </xdr:from>
    <xdr:to>
      <xdr:col>9</xdr:col>
      <xdr:colOff>333375</xdr:colOff>
      <xdr:row>0</xdr:row>
      <xdr:rowOff>1695450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5657850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17" name="Text Box 40"/>
        <xdr:cNvSpPr txBox="1">
          <a:spLocks noChangeArrowheads="1"/>
        </xdr:cNvSpPr>
      </xdr:nvSpPr>
      <xdr:spPr bwMode="auto">
        <a:xfrm>
          <a:off x="5962650" y="1371600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18" name="Text Box 42"/>
        <xdr:cNvSpPr txBox="1">
          <a:spLocks noChangeArrowheads="1"/>
        </xdr:cNvSpPr>
      </xdr:nvSpPr>
      <xdr:spPr bwMode="auto">
        <a:xfrm>
          <a:off x="4229100" y="1371600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28575</xdr:colOff>
      <xdr:row>0</xdr:row>
      <xdr:rowOff>1695450</xdr:rowOff>
    </xdr:to>
    <xdr:sp macro="" textlink="">
      <xdr:nvSpPr>
        <xdr:cNvPr id="19" name="Text Box 43"/>
        <xdr:cNvSpPr txBox="1">
          <a:spLocks noChangeArrowheads="1"/>
        </xdr:cNvSpPr>
      </xdr:nvSpPr>
      <xdr:spPr bwMode="auto">
        <a:xfrm>
          <a:off x="4552950" y="1371600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13</xdr:col>
      <xdr:colOff>57150</xdr:colOff>
      <xdr:row>0</xdr:row>
      <xdr:rowOff>1695450</xdr:rowOff>
    </xdr:to>
    <xdr:sp macro="" textlink="">
      <xdr:nvSpPr>
        <xdr:cNvPr id="20" name="Text Box 61"/>
        <xdr:cNvSpPr txBox="1">
          <a:spLocks noChangeArrowheads="1"/>
        </xdr:cNvSpPr>
      </xdr:nvSpPr>
      <xdr:spPr bwMode="auto">
        <a:xfrm>
          <a:off x="6772275" y="1371600"/>
          <a:ext cx="4095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38100</xdr:colOff>
      <xdr:row>0</xdr:row>
      <xdr:rowOff>1552575</xdr:rowOff>
    </xdr:from>
    <xdr:to>
      <xdr:col>10</xdr:col>
      <xdr:colOff>361950</xdr:colOff>
      <xdr:row>0</xdr:row>
      <xdr:rowOff>1695450</xdr:rowOff>
    </xdr:to>
    <xdr:sp macro="" textlink="">
      <xdr:nvSpPr>
        <xdr:cNvPr id="21" name="Text Box 62"/>
        <xdr:cNvSpPr txBox="1">
          <a:spLocks noChangeArrowheads="1"/>
        </xdr:cNvSpPr>
      </xdr:nvSpPr>
      <xdr:spPr bwMode="auto">
        <a:xfrm>
          <a:off x="5991225" y="1371600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11</xdr:col>
      <xdr:colOff>66675</xdr:colOff>
      <xdr:row>0</xdr:row>
      <xdr:rowOff>1552575</xdr:rowOff>
    </xdr:from>
    <xdr:to>
      <xdr:col>11</xdr:col>
      <xdr:colOff>342900</xdr:colOff>
      <xdr:row>0</xdr:row>
      <xdr:rowOff>1695450</xdr:rowOff>
    </xdr:to>
    <xdr:sp macro="" textlink="">
      <xdr:nvSpPr>
        <xdr:cNvPr id="22" name="Text Box 63"/>
        <xdr:cNvSpPr txBox="1">
          <a:spLocks noChangeArrowheads="1"/>
        </xdr:cNvSpPr>
      </xdr:nvSpPr>
      <xdr:spPr bwMode="auto">
        <a:xfrm>
          <a:off x="6438900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23" name="Line 64"/>
        <xdr:cNvSpPr>
          <a:spLocks noChangeShapeType="1"/>
        </xdr:cNvSpPr>
      </xdr:nvSpPr>
      <xdr:spPr bwMode="auto">
        <a:xfrm flipV="1">
          <a:off x="4191000" y="137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1524000</xdr:rowOff>
    </xdr:from>
    <xdr:to>
      <xdr:col>7</xdr:col>
      <xdr:colOff>0</xdr:colOff>
      <xdr:row>0</xdr:row>
      <xdr:rowOff>1857375</xdr:rowOff>
    </xdr:to>
    <xdr:sp macro="" textlink="">
      <xdr:nvSpPr>
        <xdr:cNvPr id="24" name="Line 65"/>
        <xdr:cNvSpPr>
          <a:spLocks noChangeShapeType="1"/>
        </xdr:cNvSpPr>
      </xdr:nvSpPr>
      <xdr:spPr bwMode="auto">
        <a:xfrm flipV="1">
          <a:off x="4895850" y="137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25" name="Line 67"/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26" name="Line 68"/>
        <xdr:cNvSpPr>
          <a:spLocks noChangeShapeType="1"/>
        </xdr:cNvSpPr>
      </xdr:nvSpPr>
      <xdr:spPr bwMode="auto">
        <a:xfrm flipV="1">
          <a:off x="6372225" y="137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27" name="Line 69"/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714" name="Line 67"/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715" name="Line 69"/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716" name="Line 67"/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717" name="Line 69"/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1543050</xdr:rowOff>
    </xdr:from>
    <xdr:to>
      <xdr:col>9</xdr:col>
      <xdr:colOff>0</xdr:colOff>
      <xdr:row>37</xdr:row>
      <xdr:rowOff>9525</xdr:rowOff>
    </xdr:to>
    <xdr:sp macro="" textlink="">
      <xdr:nvSpPr>
        <xdr:cNvPr id="1718" name="Line 24"/>
        <xdr:cNvSpPr>
          <a:spLocks noChangeShapeType="1"/>
        </xdr:cNvSpPr>
      </xdr:nvSpPr>
      <xdr:spPr bwMode="auto">
        <a:xfrm flipV="1">
          <a:off x="5600700" y="15849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36</xdr:row>
      <xdr:rowOff>1562100</xdr:rowOff>
    </xdr:from>
    <xdr:to>
      <xdr:col>13</xdr:col>
      <xdr:colOff>0</xdr:colOff>
      <xdr:row>37</xdr:row>
      <xdr:rowOff>28575</xdr:rowOff>
    </xdr:to>
    <xdr:sp macro="" textlink="">
      <xdr:nvSpPr>
        <xdr:cNvPr id="1719" name="Line 26"/>
        <xdr:cNvSpPr>
          <a:spLocks noChangeShapeType="1"/>
        </xdr:cNvSpPr>
      </xdr:nvSpPr>
      <xdr:spPr bwMode="auto">
        <a:xfrm flipV="1">
          <a:off x="7124700" y="15849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1543050</xdr:rowOff>
    </xdr:from>
    <xdr:to>
      <xdr:col>9</xdr:col>
      <xdr:colOff>0</xdr:colOff>
      <xdr:row>37</xdr:row>
      <xdr:rowOff>9525</xdr:rowOff>
    </xdr:to>
    <xdr:sp macro="" textlink="">
      <xdr:nvSpPr>
        <xdr:cNvPr id="1720" name="Line 548"/>
        <xdr:cNvSpPr>
          <a:spLocks noChangeShapeType="1"/>
        </xdr:cNvSpPr>
      </xdr:nvSpPr>
      <xdr:spPr bwMode="auto">
        <a:xfrm flipV="1">
          <a:off x="5600700" y="15849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36</xdr:row>
      <xdr:rowOff>1562100</xdr:rowOff>
    </xdr:from>
    <xdr:to>
      <xdr:col>13</xdr:col>
      <xdr:colOff>0</xdr:colOff>
      <xdr:row>37</xdr:row>
      <xdr:rowOff>28575</xdr:rowOff>
    </xdr:to>
    <xdr:sp macro="" textlink="">
      <xdr:nvSpPr>
        <xdr:cNvPr id="1721" name="Line 550"/>
        <xdr:cNvSpPr>
          <a:spLocks noChangeShapeType="1"/>
        </xdr:cNvSpPr>
      </xdr:nvSpPr>
      <xdr:spPr bwMode="auto">
        <a:xfrm flipV="1">
          <a:off x="7124700" y="15849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30" name="Line 67"/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31" name="Line 69"/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32" name="Line 67"/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33" name="Line 69"/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34" name="Line 67"/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35" name="Line 69"/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3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5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6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7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1543050</xdr:rowOff>
    </xdr:from>
    <xdr:to>
      <xdr:col>9</xdr:col>
      <xdr:colOff>0</xdr:colOff>
      <xdr:row>37</xdr:row>
      <xdr:rowOff>9525</xdr:rowOff>
    </xdr:to>
    <xdr:sp macro="" textlink="">
      <xdr:nvSpPr>
        <xdr:cNvPr id="48" name="Line 24"/>
        <xdr:cNvSpPr>
          <a:spLocks noChangeShapeType="1"/>
        </xdr:cNvSpPr>
      </xdr:nvSpPr>
      <xdr:spPr bwMode="auto">
        <a:xfrm flipV="1">
          <a:off x="5724525" y="15935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36</xdr:row>
      <xdr:rowOff>1562100</xdr:rowOff>
    </xdr:from>
    <xdr:to>
      <xdr:col>13</xdr:col>
      <xdr:colOff>0</xdr:colOff>
      <xdr:row>37</xdr:row>
      <xdr:rowOff>28575</xdr:rowOff>
    </xdr:to>
    <xdr:sp macro="" textlink="">
      <xdr:nvSpPr>
        <xdr:cNvPr id="49" name="Line 26"/>
        <xdr:cNvSpPr>
          <a:spLocks noChangeShapeType="1"/>
        </xdr:cNvSpPr>
      </xdr:nvSpPr>
      <xdr:spPr bwMode="auto">
        <a:xfrm flipV="1">
          <a:off x="7191375" y="159353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1543050</xdr:rowOff>
    </xdr:from>
    <xdr:to>
      <xdr:col>9</xdr:col>
      <xdr:colOff>0</xdr:colOff>
      <xdr:row>37</xdr:row>
      <xdr:rowOff>9525</xdr:rowOff>
    </xdr:to>
    <xdr:sp macro="" textlink="">
      <xdr:nvSpPr>
        <xdr:cNvPr id="50" name="Line 548"/>
        <xdr:cNvSpPr>
          <a:spLocks noChangeShapeType="1"/>
        </xdr:cNvSpPr>
      </xdr:nvSpPr>
      <xdr:spPr bwMode="auto">
        <a:xfrm flipV="1">
          <a:off x="5724525" y="15935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36</xdr:row>
      <xdr:rowOff>1562100</xdr:rowOff>
    </xdr:from>
    <xdr:to>
      <xdr:col>13</xdr:col>
      <xdr:colOff>0</xdr:colOff>
      <xdr:row>37</xdr:row>
      <xdr:rowOff>28575</xdr:rowOff>
    </xdr:to>
    <xdr:sp macro="" textlink="">
      <xdr:nvSpPr>
        <xdr:cNvPr id="51" name="Line 550"/>
        <xdr:cNvSpPr>
          <a:spLocks noChangeShapeType="1"/>
        </xdr:cNvSpPr>
      </xdr:nvSpPr>
      <xdr:spPr bwMode="auto">
        <a:xfrm flipV="1">
          <a:off x="7191375" y="159353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52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53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54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55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56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57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58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59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0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1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2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3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4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5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7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8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9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8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8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4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4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4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4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4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4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4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4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5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5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5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5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5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5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5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5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5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5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6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6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6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6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6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6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90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91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92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93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94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95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96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97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98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99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200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201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202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203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204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205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206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207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208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209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210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211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212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213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1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1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1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1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1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1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2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2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2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2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2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2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2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2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2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2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3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3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3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3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3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3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3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3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38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39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40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41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42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43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44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45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46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47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48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49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50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51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52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53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54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55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56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57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58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59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60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61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6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6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6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6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6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6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6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6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7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7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7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7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7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7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7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7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7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7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8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8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8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8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8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8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310" name="Text Box 33"/>
        <xdr:cNvSpPr txBox="1">
          <a:spLocks noChangeArrowheads="1"/>
        </xdr:cNvSpPr>
      </xdr:nvSpPr>
      <xdr:spPr bwMode="auto">
        <a:xfrm>
          <a:off x="772096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1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312" name="Line 68"/>
        <xdr:cNvSpPr>
          <a:spLocks noChangeShapeType="1"/>
        </xdr:cNvSpPr>
      </xdr:nvSpPr>
      <xdr:spPr bwMode="auto">
        <a:xfrm flipV="1">
          <a:off x="657606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3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3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3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3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3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3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3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3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3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3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4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4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4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4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4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4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4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4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4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4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60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6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6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6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6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6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6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6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68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6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70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7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7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7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7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7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7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7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78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7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80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8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8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8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8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8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8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8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88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8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90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9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9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9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9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9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9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9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98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9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400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40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40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40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40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40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40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40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08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0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1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1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1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1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1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1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16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1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18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1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2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2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2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2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2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2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26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2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28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2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3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3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3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3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3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3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36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3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38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3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4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4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4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4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4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4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46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4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48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4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5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5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5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5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5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5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56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5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5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5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6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6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6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6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64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6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66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6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6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6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7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7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7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7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74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7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76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7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7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7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8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8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8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8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84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8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86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8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8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8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9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9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9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9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94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9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96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9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9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9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50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50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50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50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04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0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0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0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0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0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1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1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12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1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14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1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1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1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1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1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2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2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22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2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24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2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2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2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2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2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3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3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32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3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34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3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3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3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3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3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4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4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42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4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44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4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4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4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4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4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5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5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52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5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5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5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5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5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5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5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60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6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62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6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6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6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6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6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6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6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70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7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72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7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7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7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7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7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7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7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80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8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82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8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8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8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8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8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8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8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90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9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92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9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9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9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9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9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9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9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00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0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0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0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0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0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0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0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08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0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10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1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1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1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1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1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1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1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18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1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20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2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2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2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2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2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2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2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28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2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30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3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3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3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3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3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3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3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38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3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40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4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4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4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4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4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4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4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4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4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5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5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5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5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5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5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5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5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5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5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6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6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6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6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6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7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7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47625</xdr:colOff>
      <xdr:row>0</xdr:row>
      <xdr:rowOff>1543050</xdr:rowOff>
    </xdr:from>
    <xdr:to>
      <xdr:col>28</xdr:col>
      <xdr:colOff>0</xdr:colOff>
      <xdr:row>0</xdr:row>
      <xdr:rowOff>1685925</xdr:rowOff>
    </xdr:to>
    <xdr:sp macro="" textlink="">
      <xdr:nvSpPr>
        <xdr:cNvPr id="672" name="Text Box 33"/>
        <xdr:cNvSpPr txBox="1">
          <a:spLocks noChangeArrowheads="1"/>
        </xdr:cNvSpPr>
      </xdr:nvSpPr>
      <xdr:spPr bwMode="auto">
        <a:xfrm>
          <a:off x="772096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73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0</xdr:row>
      <xdr:rowOff>1533525</xdr:rowOff>
    </xdr:from>
    <xdr:to>
      <xdr:col>24</xdr:col>
      <xdr:colOff>0</xdr:colOff>
      <xdr:row>1</xdr:row>
      <xdr:rowOff>0</xdr:rowOff>
    </xdr:to>
    <xdr:sp macro="" textlink="">
      <xdr:nvSpPr>
        <xdr:cNvPr id="674" name="Line 68"/>
        <xdr:cNvSpPr>
          <a:spLocks noChangeShapeType="1"/>
        </xdr:cNvSpPr>
      </xdr:nvSpPr>
      <xdr:spPr bwMode="auto">
        <a:xfrm flipV="1">
          <a:off x="657606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7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7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7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7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7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8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8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8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8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8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8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8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8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8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8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9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9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9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9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9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9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9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9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9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9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0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0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0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0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0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0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0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0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0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0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1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1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1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1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1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1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1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1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1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1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2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2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2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2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2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2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2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2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28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2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30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3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3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3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3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3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3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3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38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3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40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4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4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4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4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4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4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4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48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4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50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5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5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5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5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5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5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5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58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5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60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6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6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6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6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6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6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6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68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6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7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7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7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7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7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7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76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7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78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7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8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8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8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8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8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8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86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8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88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8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9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9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9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9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9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9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96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9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98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9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0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0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0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0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0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0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06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0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08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0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1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1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1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1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1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1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16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1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1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1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2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2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2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2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24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2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26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2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2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2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3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3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3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3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34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3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36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3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3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3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4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6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5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5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5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5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54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5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56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5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5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5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6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6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6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6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64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6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6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6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6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6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7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7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72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7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74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7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7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7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7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7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8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8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82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8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84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8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8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8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8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8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9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9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92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9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94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9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9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9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9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9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90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90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902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90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904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90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90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90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90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90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91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91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912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91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1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1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1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1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1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1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20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2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22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2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2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2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2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2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2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2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30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3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32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3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3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3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3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3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3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3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40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4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42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4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4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4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4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4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4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4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50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5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52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5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5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5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5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5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5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5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60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6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6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6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6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6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6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6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68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6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70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7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7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7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7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7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7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7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78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7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80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8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8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8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8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8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8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8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88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8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90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9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9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9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9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9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9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9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98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9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1000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100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100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100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100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100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100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100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1008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100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1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1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1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1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1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1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1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1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1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1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2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2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2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2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2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2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2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2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2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2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3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3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3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3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47625</xdr:colOff>
      <xdr:row>0</xdr:row>
      <xdr:rowOff>1543050</xdr:rowOff>
    </xdr:from>
    <xdr:to>
      <xdr:col>41</xdr:col>
      <xdr:colOff>0</xdr:colOff>
      <xdr:row>0</xdr:row>
      <xdr:rowOff>1685925</xdr:rowOff>
    </xdr:to>
    <xdr:sp macro="" textlink="">
      <xdr:nvSpPr>
        <xdr:cNvPr id="1034" name="Text Box 33"/>
        <xdr:cNvSpPr txBox="1">
          <a:spLocks noChangeArrowheads="1"/>
        </xdr:cNvSpPr>
      </xdr:nvSpPr>
      <xdr:spPr bwMode="auto">
        <a:xfrm>
          <a:off x="772096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35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36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37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38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39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40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41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42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43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44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45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46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47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48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49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50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51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52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53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54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55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56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57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58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59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60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61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62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63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64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65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66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67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68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69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70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71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72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73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74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75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76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77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78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79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80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81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82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083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084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085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086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087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088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089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090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091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092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093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094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095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096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097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098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099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00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01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02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03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04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05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06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07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08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09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10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11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12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13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14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15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16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17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18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19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20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21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22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23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24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25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26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27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28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29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30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31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32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33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34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35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36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37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38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39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40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41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42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43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44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45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46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47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48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49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50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51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52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53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54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55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56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57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58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59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60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61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62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63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64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65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66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67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68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69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70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71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72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73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74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75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76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77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78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79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80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81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82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83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84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85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86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87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88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89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90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91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92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93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94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95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96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97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98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99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00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01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02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03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04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05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06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07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08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09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10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11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12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13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14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15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16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17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18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19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20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21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22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23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24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25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26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27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28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29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30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31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32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33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34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35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36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37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38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39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40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41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42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43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44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45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46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47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48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49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50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51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52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53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54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55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56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57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58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59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60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61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62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63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64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65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66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67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68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69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70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71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72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73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74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75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76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77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78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79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80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81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82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83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84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85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86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87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88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89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90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91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92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93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94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95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96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97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98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99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00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01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02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03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04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05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06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07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08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09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10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11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12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13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14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15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16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17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18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19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20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21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22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23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24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25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26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27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28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29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30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31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32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33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34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35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36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37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38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39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40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41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42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43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44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45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46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47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48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49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50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51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52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53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54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55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56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57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58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59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60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61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62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63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64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65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66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67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68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69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70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71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72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73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74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75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76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77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78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79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80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81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82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83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84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85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86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87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88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89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90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91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92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93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94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47625</xdr:colOff>
      <xdr:row>0</xdr:row>
      <xdr:rowOff>1543050</xdr:rowOff>
    </xdr:from>
    <xdr:to>
      <xdr:col>54</xdr:col>
      <xdr:colOff>0</xdr:colOff>
      <xdr:row>0</xdr:row>
      <xdr:rowOff>1685925</xdr:rowOff>
    </xdr:to>
    <xdr:sp macro="" textlink="">
      <xdr:nvSpPr>
        <xdr:cNvPr id="1395" name="Text Box 33"/>
        <xdr:cNvSpPr txBox="1">
          <a:spLocks noChangeArrowheads="1"/>
        </xdr:cNvSpPr>
      </xdr:nvSpPr>
      <xdr:spPr bwMode="auto">
        <a:xfrm>
          <a:off x="772096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39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0</xdr:row>
      <xdr:rowOff>1533525</xdr:rowOff>
    </xdr:from>
    <xdr:to>
      <xdr:col>50</xdr:col>
      <xdr:colOff>0</xdr:colOff>
      <xdr:row>1</xdr:row>
      <xdr:rowOff>0</xdr:rowOff>
    </xdr:to>
    <xdr:sp macro="" textlink="">
      <xdr:nvSpPr>
        <xdr:cNvPr id="1397" name="Line 68"/>
        <xdr:cNvSpPr>
          <a:spLocks noChangeShapeType="1"/>
        </xdr:cNvSpPr>
      </xdr:nvSpPr>
      <xdr:spPr bwMode="auto">
        <a:xfrm flipV="1">
          <a:off x="6576060" y="9391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39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39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0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0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0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0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0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0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0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0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0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0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1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1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1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1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1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1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1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1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1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1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2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2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2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2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2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2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2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2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2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2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3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3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3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3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3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3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3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3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3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3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4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4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4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4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4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4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4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4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4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4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5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5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5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53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54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5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5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5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5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5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6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6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6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63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64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6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6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6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6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6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7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7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7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73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74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7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7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7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7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7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8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8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8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83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84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8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8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8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8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8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9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9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9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49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49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49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49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49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49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49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0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01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02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0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0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0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0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0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0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0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1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11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12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1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1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1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1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1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1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1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2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21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22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2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2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2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2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2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2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2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3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31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32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3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3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3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3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3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3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3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4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4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4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4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4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4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4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4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4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49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50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5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5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5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5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5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5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5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5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59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60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6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6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6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6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6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6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6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6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69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70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7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7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7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7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7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7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7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7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79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80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8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8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8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8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8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8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8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8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58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59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59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59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59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59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59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59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597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598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59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0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0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0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0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0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0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0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07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08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0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1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1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1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1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1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1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1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17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18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1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2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2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2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2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2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2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2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27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28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2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3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3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3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3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3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3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3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3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3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3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4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4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4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4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4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45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46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4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4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4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5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5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5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5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5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55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56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5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5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5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6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6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6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6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6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65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66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6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6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6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7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7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7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7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7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75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76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7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7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7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8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8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8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8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8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68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68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68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68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68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69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691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69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693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694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69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69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69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69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69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0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01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0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03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04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0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0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0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0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0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1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11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1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13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2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23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24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2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2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2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2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2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3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31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3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33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34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3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3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3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3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3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4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4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4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4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4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4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4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4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4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4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5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5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5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5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5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5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5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5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5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5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6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6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6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6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6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47625</xdr:colOff>
      <xdr:row>0</xdr:row>
      <xdr:rowOff>1543050</xdr:rowOff>
    </xdr:from>
    <xdr:to>
      <xdr:col>67</xdr:col>
      <xdr:colOff>0</xdr:colOff>
      <xdr:row>0</xdr:row>
      <xdr:rowOff>1685925</xdr:rowOff>
    </xdr:to>
    <xdr:sp macro="" textlink="">
      <xdr:nvSpPr>
        <xdr:cNvPr id="1765" name="Text Box 33"/>
        <xdr:cNvSpPr txBox="1">
          <a:spLocks noChangeArrowheads="1"/>
        </xdr:cNvSpPr>
      </xdr:nvSpPr>
      <xdr:spPr bwMode="auto">
        <a:xfrm>
          <a:off x="772096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6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0</xdr:row>
      <xdr:rowOff>1533525</xdr:rowOff>
    </xdr:from>
    <xdr:to>
      <xdr:col>63</xdr:col>
      <xdr:colOff>0</xdr:colOff>
      <xdr:row>1</xdr:row>
      <xdr:rowOff>0</xdr:rowOff>
    </xdr:to>
    <xdr:sp macro="" textlink="">
      <xdr:nvSpPr>
        <xdr:cNvPr id="1767" name="Line 68"/>
        <xdr:cNvSpPr>
          <a:spLocks noChangeShapeType="1"/>
        </xdr:cNvSpPr>
      </xdr:nvSpPr>
      <xdr:spPr bwMode="auto">
        <a:xfrm flipV="1">
          <a:off x="6576060" y="9391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6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6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7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7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7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7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7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7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7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7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7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7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8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8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8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8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8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8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8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8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8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8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9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9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9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9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9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9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9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9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9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9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80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80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80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80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80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80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80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80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80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80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81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81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81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81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81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1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1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1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1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1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2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2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2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23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24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2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2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2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2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2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3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3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3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33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34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3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3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3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3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3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4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4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4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43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44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4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4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4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4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4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5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5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5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53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54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5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5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5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5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5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6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6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6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6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6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6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6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6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6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6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7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71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72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7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7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7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7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7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7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7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8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81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82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8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8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8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8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8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8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8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9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91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92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9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9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9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9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9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9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9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90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901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902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90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90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90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90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90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90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90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91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1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1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1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1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1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1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1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1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19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20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2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2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2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2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2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2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2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2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29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30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3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3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3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3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3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3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3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3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39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40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4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4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4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4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4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4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4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4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49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50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5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5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5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5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5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5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5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5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5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6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6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6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6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6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6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6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67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68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6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7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7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7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7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7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7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7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77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78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7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8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8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8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8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8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8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8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87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88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8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9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9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9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9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9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9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9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97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98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9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200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200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200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200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200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200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200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0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0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0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1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1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1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1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1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15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16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1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1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1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2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2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2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2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2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25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26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2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2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2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3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3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3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3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3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35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36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3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3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3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4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4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4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4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4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45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46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4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4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4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5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5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5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5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5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5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5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5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5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5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6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61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6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63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64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6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6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6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6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6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7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71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7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73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74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7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7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7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7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7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8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81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8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83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84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8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8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8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8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8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9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91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9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93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94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9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9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9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9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9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10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101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10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0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0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0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0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0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0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0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1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1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1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1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1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1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1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1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1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1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2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2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2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2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2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2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2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</xdr:row>
      <xdr:rowOff>1543050</xdr:rowOff>
    </xdr:from>
    <xdr:to>
      <xdr:col>15</xdr:col>
      <xdr:colOff>0</xdr:colOff>
      <xdr:row>1</xdr:row>
      <xdr:rowOff>1685925</xdr:rowOff>
    </xdr:to>
    <xdr:sp macro="" textlink="">
      <xdr:nvSpPr>
        <xdr:cNvPr id="3580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14</xdr:col>
      <xdr:colOff>47625</xdr:colOff>
      <xdr:row>1</xdr:row>
      <xdr:rowOff>1543050</xdr:rowOff>
    </xdr:from>
    <xdr:to>
      <xdr:col>15</xdr:col>
      <xdr:colOff>0</xdr:colOff>
      <xdr:row>1</xdr:row>
      <xdr:rowOff>1685925</xdr:rowOff>
    </xdr:to>
    <xdr:sp macro="" textlink="">
      <xdr:nvSpPr>
        <xdr:cNvPr id="3581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3582" name="Text Box 33"/>
        <xdr:cNvSpPr txBox="1">
          <a:spLocks noChangeArrowheads="1"/>
        </xdr:cNvSpPr>
      </xdr:nvSpPr>
      <xdr:spPr bwMode="auto">
        <a:xfrm>
          <a:off x="790384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83" name="Line 67"/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3584" name="Line 68"/>
        <xdr:cNvSpPr>
          <a:spLocks noChangeShapeType="1"/>
        </xdr:cNvSpPr>
      </xdr:nvSpPr>
      <xdr:spPr bwMode="auto">
        <a:xfrm flipV="1">
          <a:off x="675894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85" name="Line 69"/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86" name="Line 67"/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87" name="Line 69"/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88" name="Line 67"/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89" name="Line 69"/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90" name="Line 67"/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91" name="Line 69"/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92" name="Line 67"/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93" name="Line 69"/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94" name="Line 67"/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95" name="Line 69"/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96" name="Line 67"/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97" name="Line 69"/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98" name="Line 67"/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99" name="Line 69"/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00" name="Line 67"/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01" name="Line 69"/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02" name="Line 67"/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03" name="Line 69"/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04" name="Line 67"/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05" name="Line 69"/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06" name="Line 67"/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07" name="Line 69"/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08" name="Line 67"/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09" name="Line 69"/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10" name="Line 67"/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11" name="Line 69"/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12" name="Line 67"/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13" name="Line 69"/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14" name="Line 67"/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15" name="Line 69"/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16" name="Line 67"/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17" name="Line 69"/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18" name="Line 67"/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19" name="Line 69"/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620" name="Line 67"/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621" name="Line 69"/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622" name="Line 67"/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623" name="Line 69"/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624" name="Line 67"/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625" name="Line 69"/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626" name="Line 67"/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627" name="Line 69"/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628" name="Line 67"/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629" name="Line 69"/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630" name="Line 67"/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631" name="Line 69"/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632" name="Line 67"/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633" name="Line 69"/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634" name="Line 67"/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635" name="Line 69"/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636" name="Line 67"/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637" name="Line 69"/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638" name="Line 67"/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639" name="Line 69"/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640" name="Line 67"/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641" name="Line 69"/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642" name="Line 67"/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643" name="Line 69"/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47625</xdr:colOff>
      <xdr:row>0</xdr:row>
      <xdr:rowOff>1543050</xdr:rowOff>
    </xdr:from>
    <xdr:to>
      <xdr:col>54</xdr:col>
      <xdr:colOff>0</xdr:colOff>
      <xdr:row>0</xdr:row>
      <xdr:rowOff>1685925</xdr:rowOff>
    </xdr:to>
    <xdr:sp macro="" textlink="">
      <xdr:nvSpPr>
        <xdr:cNvPr id="3644" name="Text Box 33"/>
        <xdr:cNvSpPr txBox="1">
          <a:spLocks noChangeArrowheads="1"/>
        </xdr:cNvSpPr>
      </xdr:nvSpPr>
      <xdr:spPr bwMode="auto">
        <a:xfrm>
          <a:off x="2618422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645" name="Line 67"/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0</xdr:row>
      <xdr:rowOff>1533525</xdr:rowOff>
    </xdr:from>
    <xdr:to>
      <xdr:col>50</xdr:col>
      <xdr:colOff>0</xdr:colOff>
      <xdr:row>1</xdr:row>
      <xdr:rowOff>0</xdr:rowOff>
    </xdr:to>
    <xdr:sp macro="" textlink="">
      <xdr:nvSpPr>
        <xdr:cNvPr id="3646" name="Line 68"/>
        <xdr:cNvSpPr>
          <a:spLocks noChangeShapeType="1"/>
        </xdr:cNvSpPr>
      </xdr:nvSpPr>
      <xdr:spPr bwMode="auto">
        <a:xfrm flipV="1">
          <a:off x="2503932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647" name="Line 69"/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648" name="Line 67"/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649" name="Line 69"/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650" name="Line 67"/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651" name="Line 69"/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652" name="Line 67"/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653" name="Line 69"/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654" name="Line 67"/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655" name="Line 69"/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656" name="Line 67"/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657" name="Line 69"/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658" name="Line 67"/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659" name="Line 69"/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660" name="Line 67"/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661" name="Line 69"/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662" name="Line 67"/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663" name="Line 69"/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664" name="Line 67"/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665" name="Line 69"/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666" name="Line 67"/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667" name="Line 69"/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668" name="Line 67"/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669" name="Line 69"/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82" name="Line 67"/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83" name="Line 69"/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84" name="Line 67"/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85" name="Line 69"/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86" name="Line 67"/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87" name="Line 69"/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88" name="Line 67"/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89" name="Line 69"/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90" name="Line 67"/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91" name="Line 69"/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92" name="Line 67"/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93" name="Line 69"/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94" name="Line 67"/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95" name="Line 69"/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96" name="Line 67"/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97" name="Line 69"/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98" name="Line 67"/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99" name="Line 69"/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700" name="Line 67"/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701" name="Line 69"/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702" name="Line 67"/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703" name="Line 69"/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704" name="Line 67"/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705" name="Line 69"/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706" name="Line 67"/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707" name="Line 69"/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708" name="Line 67"/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709" name="Line 69"/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710" name="Line 67"/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711" name="Line 69"/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712" name="Line 67"/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713" name="Line 69"/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714" name="Line 67"/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715" name="Line 69"/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716" name="Line 67"/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717" name="Line 69"/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718" name="Line 67"/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719" name="Line 69"/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720" name="Line 67"/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721" name="Line 69"/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722" name="Line 67"/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723" name="Line 69"/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724" name="Line 67"/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725" name="Line 69"/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726" name="Line 67"/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727" name="Line 69"/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728" name="Line 67"/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729" name="Line 69"/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30" name="Line 67"/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31" name="Line 69"/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32" name="Line 67"/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33" name="Line 69"/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34" name="Line 67"/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35" name="Line 69"/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36" name="Line 67"/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37" name="Line 69"/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38" name="Line 67"/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39" name="Line 69"/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40" name="Line 67"/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41" name="Line 69"/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42" name="Line 67"/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43" name="Line 69"/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44" name="Line 67"/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45" name="Line 69"/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46" name="Line 67"/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47" name="Line 69"/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48" name="Line 67"/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49" name="Line 69"/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50" name="Line 67"/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51" name="Line 69"/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52" name="Line 67"/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53" name="Line 69"/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54" name="Line 67"/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55" name="Line 69"/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56" name="Line 67"/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57" name="Line 69"/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58" name="Line 67"/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59" name="Line 69"/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60" name="Line 67"/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61" name="Line 69"/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62" name="Line 67"/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63" name="Line 69"/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64" name="Line 67"/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65" name="Line 69"/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66" name="Line 67"/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67" name="Line 69"/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68" name="Line 67"/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69" name="Line 69"/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70" name="Line 67"/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71" name="Line 69"/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72" name="Line 67"/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73" name="Line 69"/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74" name="Line 67"/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75" name="Line 69"/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76" name="Line 67"/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77" name="Line 69"/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78" name="Line 67"/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79" name="Line 69"/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80" name="Line 67"/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81" name="Line 69"/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82" name="Line 67"/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83" name="Line 69"/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84" name="Line 67"/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85" name="Line 69"/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86" name="Line 67"/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87" name="Line 69"/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88" name="Line 67"/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89" name="Line 69"/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90" name="Line 67"/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91" name="Line 69"/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92" name="Line 67"/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93" name="Line 69"/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94" name="Line 67"/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95" name="Line 69"/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96" name="Line 67"/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97" name="Line 69"/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98" name="Line 67"/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99" name="Line 69"/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00" name="Line 67"/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01" name="Line 69"/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802" name="Line 67"/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803" name="Line 69"/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804" name="Line 67"/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805" name="Line 69"/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806" name="Line 67"/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807" name="Line 69"/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808" name="Line 67"/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809" name="Line 69"/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810" name="Line 67"/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811" name="Line 69"/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812" name="Line 67"/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813" name="Line 69"/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814" name="Line 67"/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815" name="Line 69"/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816" name="Line 67"/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817" name="Line 69"/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818" name="Line 67"/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819" name="Line 69"/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820" name="Line 67"/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821" name="Line 69"/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822" name="Line 67"/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823" name="Line 69"/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824" name="Line 67"/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825" name="Line 69"/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3898" name="Text Box 33"/>
        <xdr:cNvSpPr txBox="1">
          <a:spLocks noChangeArrowheads="1"/>
        </xdr:cNvSpPr>
      </xdr:nvSpPr>
      <xdr:spPr bwMode="auto">
        <a:xfrm>
          <a:off x="790384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99" name="Line 67"/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3900" name="Line 68"/>
        <xdr:cNvSpPr>
          <a:spLocks noChangeShapeType="1"/>
        </xdr:cNvSpPr>
      </xdr:nvSpPr>
      <xdr:spPr bwMode="auto">
        <a:xfrm flipV="1">
          <a:off x="675894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901" name="Line 69"/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902" name="Line 67"/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903" name="Line 69"/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904" name="Line 67"/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905" name="Line 69"/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906" name="Line 67"/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907" name="Line 69"/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908" name="Line 67"/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909" name="Line 69"/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910" name="Line 67"/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911" name="Line 69"/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912" name="Line 67"/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913" name="Line 69"/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914" name="Line 67"/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915" name="Line 69"/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916" name="Line 67"/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917" name="Line 69"/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918" name="Line 67"/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919" name="Line 69"/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920" name="Line 67"/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921" name="Line 69"/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922" name="Line 67"/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923" name="Line 69"/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47625</xdr:colOff>
      <xdr:row>0</xdr:row>
      <xdr:rowOff>1543050</xdr:rowOff>
    </xdr:from>
    <xdr:to>
      <xdr:col>28</xdr:col>
      <xdr:colOff>0</xdr:colOff>
      <xdr:row>0</xdr:row>
      <xdr:rowOff>1685925</xdr:rowOff>
    </xdr:to>
    <xdr:sp macro="" textlink="">
      <xdr:nvSpPr>
        <xdr:cNvPr id="3924" name="Text Box 33"/>
        <xdr:cNvSpPr txBox="1">
          <a:spLocks noChangeArrowheads="1"/>
        </xdr:cNvSpPr>
      </xdr:nvSpPr>
      <xdr:spPr bwMode="auto">
        <a:xfrm>
          <a:off x="1399984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925" name="Line 67"/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0</xdr:row>
      <xdr:rowOff>1533525</xdr:rowOff>
    </xdr:from>
    <xdr:to>
      <xdr:col>24</xdr:col>
      <xdr:colOff>0</xdr:colOff>
      <xdr:row>1</xdr:row>
      <xdr:rowOff>0</xdr:rowOff>
    </xdr:to>
    <xdr:sp macro="" textlink="">
      <xdr:nvSpPr>
        <xdr:cNvPr id="3926" name="Line 68"/>
        <xdr:cNvSpPr>
          <a:spLocks noChangeShapeType="1"/>
        </xdr:cNvSpPr>
      </xdr:nvSpPr>
      <xdr:spPr bwMode="auto">
        <a:xfrm flipV="1">
          <a:off x="1285494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927" name="Line 69"/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928" name="Line 67"/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929" name="Line 69"/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930" name="Line 67"/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931" name="Line 69"/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932" name="Line 67"/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933" name="Line 69"/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934" name="Line 67"/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935" name="Line 69"/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936" name="Line 67"/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937" name="Line 69"/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938" name="Line 67"/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939" name="Line 69"/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940" name="Line 67"/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941" name="Line 69"/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942" name="Line 67"/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943" name="Line 69"/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944" name="Line 67"/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945" name="Line 69"/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946" name="Line 67"/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947" name="Line 69"/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948" name="Line 67"/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949" name="Line 69"/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47625</xdr:colOff>
      <xdr:row>0</xdr:row>
      <xdr:rowOff>1543050</xdr:rowOff>
    </xdr:from>
    <xdr:to>
      <xdr:col>41</xdr:col>
      <xdr:colOff>0</xdr:colOff>
      <xdr:row>0</xdr:row>
      <xdr:rowOff>1685925</xdr:rowOff>
    </xdr:to>
    <xdr:sp macro="" textlink="">
      <xdr:nvSpPr>
        <xdr:cNvPr id="3950" name="Text Box 33"/>
        <xdr:cNvSpPr txBox="1">
          <a:spLocks noChangeArrowheads="1"/>
        </xdr:cNvSpPr>
      </xdr:nvSpPr>
      <xdr:spPr bwMode="auto">
        <a:xfrm>
          <a:off x="2010346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51" name="Line 67"/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1533525</xdr:rowOff>
    </xdr:from>
    <xdr:to>
      <xdr:col>37</xdr:col>
      <xdr:colOff>0</xdr:colOff>
      <xdr:row>1</xdr:row>
      <xdr:rowOff>0</xdr:rowOff>
    </xdr:to>
    <xdr:sp macro="" textlink="">
      <xdr:nvSpPr>
        <xdr:cNvPr id="3952" name="Line 68"/>
        <xdr:cNvSpPr>
          <a:spLocks noChangeShapeType="1"/>
        </xdr:cNvSpPr>
      </xdr:nvSpPr>
      <xdr:spPr bwMode="auto">
        <a:xfrm flipV="1">
          <a:off x="1895856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53" name="Line 69"/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54" name="Line 67"/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55" name="Line 69"/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56" name="Line 67"/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57" name="Line 69"/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58" name="Line 67"/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59" name="Line 69"/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60" name="Line 67"/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61" name="Line 69"/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62" name="Line 67"/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63" name="Line 69"/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64" name="Line 67"/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65" name="Line 69"/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66" name="Line 67"/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67" name="Line 69"/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68" name="Line 67"/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69" name="Line 69"/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70" name="Line 67"/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71" name="Line 69"/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72" name="Line 67"/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73" name="Line 69"/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74" name="Line 67"/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75" name="Line 69"/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47625</xdr:colOff>
      <xdr:row>0</xdr:row>
      <xdr:rowOff>1543050</xdr:rowOff>
    </xdr:from>
    <xdr:to>
      <xdr:col>54</xdr:col>
      <xdr:colOff>0</xdr:colOff>
      <xdr:row>0</xdr:row>
      <xdr:rowOff>1685925</xdr:rowOff>
    </xdr:to>
    <xdr:sp macro="" textlink="">
      <xdr:nvSpPr>
        <xdr:cNvPr id="3976" name="Text Box 33"/>
        <xdr:cNvSpPr txBox="1">
          <a:spLocks noChangeArrowheads="1"/>
        </xdr:cNvSpPr>
      </xdr:nvSpPr>
      <xdr:spPr bwMode="auto">
        <a:xfrm>
          <a:off x="2618422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977" name="Line 67"/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0</xdr:row>
      <xdr:rowOff>1533525</xdr:rowOff>
    </xdr:from>
    <xdr:to>
      <xdr:col>50</xdr:col>
      <xdr:colOff>0</xdr:colOff>
      <xdr:row>1</xdr:row>
      <xdr:rowOff>0</xdr:rowOff>
    </xdr:to>
    <xdr:sp macro="" textlink="">
      <xdr:nvSpPr>
        <xdr:cNvPr id="3978" name="Line 68"/>
        <xdr:cNvSpPr>
          <a:spLocks noChangeShapeType="1"/>
        </xdr:cNvSpPr>
      </xdr:nvSpPr>
      <xdr:spPr bwMode="auto">
        <a:xfrm flipV="1">
          <a:off x="2503932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979" name="Line 69"/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980" name="Line 67"/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981" name="Line 69"/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982" name="Line 67"/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983" name="Line 69"/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984" name="Line 67"/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985" name="Line 69"/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986" name="Line 67"/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987" name="Line 69"/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988" name="Line 67"/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989" name="Line 69"/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990" name="Line 67"/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991" name="Line 69"/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992" name="Line 67"/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993" name="Line 69"/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994" name="Line 67"/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995" name="Line 69"/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996" name="Line 67"/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997" name="Line 69"/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998" name="Line 67"/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999" name="Line 69"/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000" name="Line 67"/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001" name="Line 69"/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47625</xdr:colOff>
      <xdr:row>0</xdr:row>
      <xdr:rowOff>1543050</xdr:rowOff>
    </xdr:from>
    <xdr:to>
      <xdr:col>67</xdr:col>
      <xdr:colOff>0</xdr:colOff>
      <xdr:row>0</xdr:row>
      <xdr:rowOff>1685925</xdr:rowOff>
    </xdr:to>
    <xdr:sp macro="" textlink="">
      <xdr:nvSpPr>
        <xdr:cNvPr id="4002" name="Text Box 33"/>
        <xdr:cNvSpPr txBox="1">
          <a:spLocks noChangeArrowheads="1"/>
        </xdr:cNvSpPr>
      </xdr:nvSpPr>
      <xdr:spPr bwMode="auto">
        <a:xfrm>
          <a:off x="3232594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003" name="Line 67"/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0</xdr:row>
      <xdr:rowOff>1533525</xdr:rowOff>
    </xdr:from>
    <xdr:to>
      <xdr:col>63</xdr:col>
      <xdr:colOff>0</xdr:colOff>
      <xdr:row>1</xdr:row>
      <xdr:rowOff>0</xdr:rowOff>
    </xdr:to>
    <xdr:sp macro="" textlink="">
      <xdr:nvSpPr>
        <xdr:cNvPr id="4004" name="Line 68"/>
        <xdr:cNvSpPr>
          <a:spLocks noChangeShapeType="1"/>
        </xdr:cNvSpPr>
      </xdr:nvSpPr>
      <xdr:spPr bwMode="auto">
        <a:xfrm flipV="1">
          <a:off x="3118104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005" name="Line 69"/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006" name="Line 67"/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007" name="Line 69"/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008" name="Line 67"/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009" name="Line 69"/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010" name="Line 67"/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011" name="Line 69"/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012" name="Line 67"/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013" name="Line 69"/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014" name="Line 67"/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015" name="Line 69"/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016" name="Line 67"/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017" name="Line 69"/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018" name="Line 67"/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019" name="Line 69"/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020" name="Line 67"/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021" name="Line 69"/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022" name="Line 67"/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023" name="Line 69"/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024" name="Line 67"/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025" name="Line 69"/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026" name="Line 67"/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027" name="Line 69"/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4115" name="Text Box 33"/>
        <xdr:cNvSpPr txBox="1">
          <a:spLocks noChangeArrowheads="1"/>
        </xdr:cNvSpPr>
      </xdr:nvSpPr>
      <xdr:spPr bwMode="auto">
        <a:xfrm>
          <a:off x="781240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116" name="Line 67"/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4117" name="Line 68"/>
        <xdr:cNvSpPr>
          <a:spLocks noChangeShapeType="1"/>
        </xdr:cNvSpPr>
      </xdr:nvSpPr>
      <xdr:spPr bwMode="auto">
        <a:xfrm flipV="1">
          <a:off x="6667500" y="9391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118" name="Line 69"/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119" name="Line 67"/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120" name="Line 69"/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121" name="Line 67"/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122" name="Line 69"/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123" name="Line 67"/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124" name="Line 69"/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125" name="Line 67"/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126" name="Line 69"/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127" name="Line 67"/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128" name="Line 69"/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129" name="Line 67"/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130" name="Line 69"/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131" name="Line 67"/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132" name="Line 69"/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133" name="Line 67"/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134" name="Line 69"/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135" name="Line 67"/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136" name="Line 69"/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137" name="Line 67"/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138" name="Line 69"/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139" name="Line 67"/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140" name="Line 69"/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141" name="Line 67"/>
        <xdr:cNvSpPr>
          <a:spLocks noChangeShapeType="1"/>
        </xdr:cNvSpPr>
      </xdr:nvSpPr>
      <xdr:spPr bwMode="auto">
        <a:xfrm flipV="1">
          <a:off x="242316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142" name="Line 69"/>
        <xdr:cNvSpPr>
          <a:spLocks noChangeShapeType="1"/>
        </xdr:cNvSpPr>
      </xdr:nvSpPr>
      <xdr:spPr bwMode="auto">
        <a:xfrm flipV="1">
          <a:off x="25763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143" name="Line 67"/>
        <xdr:cNvSpPr>
          <a:spLocks noChangeShapeType="1"/>
        </xdr:cNvSpPr>
      </xdr:nvSpPr>
      <xdr:spPr bwMode="auto">
        <a:xfrm flipV="1">
          <a:off x="242316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144" name="Line 69"/>
        <xdr:cNvSpPr>
          <a:spLocks noChangeShapeType="1"/>
        </xdr:cNvSpPr>
      </xdr:nvSpPr>
      <xdr:spPr bwMode="auto">
        <a:xfrm flipV="1">
          <a:off x="25763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145" name="Line 67"/>
        <xdr:cNvSpPr>
          <a:spLocks noChangeShapeType="1"/>
        </xdr:cNvSpPr>
      </xdr:nvSpPr>
      <xdr:spPr bwMode="auto">
        <a:xfrm flipV="1">
          <a:off x="242316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146" name="Line 69"/>
        <xdr:cNvSpPr>
          <a:spLocks noChangeShapeType="1"/>
        </xdr:cNvSpPr>
      </xdr:nvSpPr>
      <xdr:spPr bwMode="auto">
        <a:xfrm flipV="1">
          <a:off x="25763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147" name="Line 67"/>
        <xdr:cNvSpPr>
          <a:spLocks noChangeShapeType="1"/>
        </xdr:cNvSpPr>
      </xdr:nvSpPr>
      <xdr:spPr bwMode="auto">
        <a:xfrm flipV="1">
          <a:off x="242316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148" name="Line 69"/>
        <xdr:cNvSpPr>
          <a:spLocks noChangeShapeType="1"/>
        </xdr:cNvSpPr>
      </xdr:nvSpPr>
      <xdr:spPr bwMode="auto">
        <a:xfrm flipV="1">
          <a:off x="25763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149" name="Line 67"/>
        <xdr:cNvSpPr>
          <a:spLocks noChangeShapeType="1"/>
        </xdr:cNvSpPr>
      </xdr:nvSpPr>
      <xdr:spPr bwMode="auto">
        <a:xfrm flipV="1">
          <a:off x="242316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150" name="Line 69"/>
        <xdr:cNvSpPr>
          <a:spLocks noChangeShapeType="1"/>
        </xdr:cNvSpPr>
      </xdr:nvSpPr>
      <xdr:spPr bwMode="auto">
        <a:xfrm flipV="1">
          <a:off x="25763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151" name="Line 67"/>
        <xdr:cNvSpPr>
          <a:spLocks noChangeShapeType="1"/>
        </xdr:cNvSpPr>
      </xdr:nvSpPr>
      <xdr:spPr bwMode="auto">
        <a:xfrm flipV="1">
          <a:off x="242316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152" name="Line 69"/>
        <xdr:cNvSpPr>
          <a:spLocks noChangeShapeType="1"/>
        </xdr:cNvSpPr>
      </xdr:nvSpPr>
      <xdr:spPr bwMode="auto">
        <a:xfrm flipV="1">
          <a:off x="25763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153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15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155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15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157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15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159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16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161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16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163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16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65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66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67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68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69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70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71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72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73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74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75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76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189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19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191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19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193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19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195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19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197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19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199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0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201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0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203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0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205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0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207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0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209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1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211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1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213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214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215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216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217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218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219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220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221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222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223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224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225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226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227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228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229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230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231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232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233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234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235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236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237" name="Line 67"/>
        <xdr:cNvSpPr>
          <a:spLocks noChangeShapeType="1"/>
        </xdr:cNvSpPr>
      </xdr:nvSpPr>
      <xdr:spPr bwMode="auto">
        <a:xfrm flipV="1">
          <a:off x="242316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238" name="Line 69"/>
        <xdr:cNvSpPr>
          <a:spLocks noChangeShapeType="1"/>
        </xdr:cNvSpPr>
      </xdr:nvSpPr>
      <xdr:spPr bwMode="auto">
        <a:xfrm flipV="1">
          <a:off x="25763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239" name="Line 67"/>
        <xdr:cNvSpPr>
          <a:spLocks noChangeShapeType="1"/>
        </xdr:cNvSpPr>
      </xdr:nvSpPr>
      <xdr:spPr bwMode="auto">
        <a:xfrm flipV="1">
          <a:off x="242316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240" name="Line 69"/>
        <xdr:cNvSpPr>
          <a:spLocks noChangeShapeType="1"/>
        </xdr:cNvSpPr>
      </xdr:nvSpPr>
      <xdr:spPr bwMode="auto">
        <a:xfrm flipV="1">
          <a:off x="25763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241" name="Line 67"/>
        <xdr:cNvSpPr>
          <a:spLocks noChangeShapeType="1"/>
        </xdr:cNvSpPr>
      </xdr:nvSpPr>
      <xdr:spPr bwMode="auto">
        <a:xfrm flipV="1">
          <a:off x="242316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242" name="Line 69"/>
        <xdr:cNvSpPr>
          <a:spLocks noChangeShapeType="1"/>
        </xdr:cNvSpPr>
      </xdr:nvSpPr>
      <xdr:spPr bwMode="auto">
        <a:xfrm flipV="1">
          <a:off x="25763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243" name="Line 67"/>
        <xdr:cNvSpPr>
          <a:spLocks noChangeShapeType="1"/>
        </xdr:cNvSpPr>
      </xdr:nvSpPr>
      <xdr:spPr bwMode="auto">
        <a:xfrm flipV="1">
          <a:off x="242316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244" name="Line 69"/>
        <xdr:cNvSpPr>
          <a:spLocks noChangeShapeType="1"/>
        </xdr:cNvSpPr>
      </xdr:nvSpPr>
      <xdr:spPr bwMode="auto">
        <a:xfrm flipV="1">
          <a:off x="25763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245" name="Line 67"/>
        <xdr:cNvSpPr>
          <a:spLocks noChangeShapeType="1"/>
        </xdr:cNvSpPr>
      </xdr:nvSpPr>
      <xdr:spPr bwMode="auto">
        <a:xfrm flipV="1">
          <a:off x="242316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246" name="Line 69"/>
        <xdr:cNvSpPr>
          <a:spLocks noChangeShapeType="1"/>
        </xdr:cNvSpPr>
      </xdr:nvSpPr>
      <xdr:spPr bwMode="auto">
        <a:xfrm flipV="1">
          <a:off x="25763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247" name="Line 67"/>
        <xdr:cNvSpPr>
          <a:spLocks noChangeShapeType="1"/>
        </xdr:cNvSpPr>
      </xdr:nvSpPr>
      <xdr:spPr bwMode="auto">
        <a:xfrm flipV="1">
          <a:off x="242316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248" name="Line 69"/>
        <xdr:cNvSpPr>
          <a:spLocks noChangeShapeType="1"/>
        </xdr:cNvSpPr>
      </xdr:nvSpPr>
      <xdr:spPr bwMode="auto">
        <a:xfrm flipV="1">
          <a:off x="25763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249" name="Line 67"/>
        <xdr:cNvSpPr>
          <a:spLocks noChangeShapeType="1"/>
        </xdr:cNvSpPr>
      </xdr:nvSpPr>
      <xdr:spPr bwMode="auto">
        <a:xfrm flipV="1">
          <a:off x="242316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250" name="Line 69"/>
        <xdr:cNvSpPr>
          <a:spLocks noChangeShapeType="1"/>
        </xdr:cNvSpPr>
      </xdr:nvSpPr>
      <xdr:spPr bwMode="auto">
        <a:xfrm flipV="1">
          <a:off x="25763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251" name="Line 67"/>
        <xdr:cNvSpPr>
          <a:spLocks noChangeShapeType="1"/>
        </xdr:cNvSpPr>
      </xdr:nvSpPr>
      <xdr:spPr bwMode="auto">
        <a:xfrm flipV="1">
          <a:off x="242316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252" name="Line 69"/>
        <xdr:cNvSpPr>
          <a:spLocks noChangeShapeType="1"/>
        </xdr:cNvSpPr>
      </xdr:nvSpPr>
      <xdr:spPr bwMode="auto">
        <a:xfrm flipV="1">
          <a:off x="25763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253" name="Line 67"/>
        <xdr:cNvSpPr>
          <a:spLocks noChangeShapeType="1"/>
        </xdr:cNvSpPr>
      </xdr:nvSpPr>
      <xdr:spPr bwMode="auto">
        <a:xfrm flipV="1">
          <a:off x="242316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254" name="Line 69"/>
        <xdr:cNvSpPr>
          <a:spLocks noChangeShapeType="1"/>
        </xdr:cNvSpPr>
      </xdr:nvSpPr>
      <xdr:spPr bwMode="auto">
        <a:xfrm flipV="1">
          <a:off x="25763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255" name="Line 67"/>
        <xdr:cNvSpPr>
          <a:spLocks noChangeShapeType="1"/>
        </xdr:cNvSpPr>
      </xdr:nvSpPr>
      <xdr:spPr bwMode="auto">
        <a:xfrm flipV="1">
          <a:off x="242316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256" name="Line 69"/>
        <xdr:cNvSpPr>
          <a:spLocks noChangeShapeType="1"/>
        </xdr:cNvSpPr>
      </xdr:nvSpPr>
      <xdr:spPr bwMode="auto">
        <a:xfrm flipV="1">
          <a:off x="25763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257" name="Line 67"/>
        <xdr:cNvSpPr>
          <a:spLocks noChangeShapeType="1"/>
        </xdr:cNvSpPr>
      </xdr:nvSpPr>
      <xdr:spPr bwMode="auto">
        <a:xfrm flipV="1">
          <a:off x="242316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258" name="Line 69"/>
        <xdr:cNvSpPr>
          <a:spLocks noChangeShapeType="1"/>
        </xdr:cNvSpPr>
      </xdr:nvSpPr>
      <xdr:spPr bwMode="auto">
        <a:xfrm flipV="1">
          <a:off x="25763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259" name="Line 67"/>
        <xdr:cNvSpPr>
          <a:spLocks noChangeShapeType="1"/>
        </xdr:cNvSpPr>
      </xdr:nvSpPr>
      <xdr:spPr bwMode="auto">
        <a:xfrm flipV="1">
          <a:off x="242316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260" name="Line 69"/>
        <xdr:cNvSpPr>
          <a:spLocks noChangeShapeType="1"/>
        </xdr:cNvSpPr>
      </xdr:nvSpPr>
      <xdr:spPr bwMode="auto">
        <a:xfrm flipV="1">
          <a:off x="25763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285" name="Line 67"/>
        <xdr:cNvSpPr>
          <a:spLocks noChangeShapeType="1"/>
        </xdr:cNvSpPr>
      </xdr:nvSpPr>
      <xdr:spPr bwMode="auto">
        <a:xfrm flipV="1">
          <a:off x="304114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286" name="Line 69"/>
        <xdr:cNvSpPr>
          <a:spLocks noChangeShapeType="1"/>
        </xdr:cNvSpPr>
      </xdr:nvSpPr>
      <xdr:spPr bwMode="auto">
        <a:xfrm flipV="1">
          <a:off x="319430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287" name="Line 67"/>
        <xdr:cNvSpPr>
          <a:spLocks noChangeShapeType="1"/>
        </xdr:cNvSpPr>
      </xdr:nvSpPr>
      <xdr:spPr bwMode="auto">
        <a:xfrm flipV="1">
          <a:off x="304114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288" name="Line 69"/>
        <xdr:cNvSpPr>
          <a:spLocks noChangeShapeType="1"/>
        </xdr:cNvSpPr>
      </xdr:nvSpPr>
      <xdr:spPr bwMode="auto">
        <a:xfrm flipV="1">
          <a:off x="319430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289" name="Line 67"/>
        <xdr:cNvSpPr>
          <a:spLocks noChangeShapeType="1"/>
        </xdr:cNvSpPr>
      </xdr:nvSpPr>
      <xdr:spPr bwMode="auto">
        <a:xfrm flipV="1">
          <a:off x="304114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290" name="Line 69"/>
        <xdr:cNvSpPr>
          <a:spLocks noChangeShapeType="1"/>
        </xdr:cNvSpPr>
      </xdr:nvSpPr>
      <xdr:spPr bwMode="auto">
        <a:xfrm flipV="1">
          <a:off x="319430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291" name="Line 67"/>
        <xdr:cNvSpPr>
          <a:spLocks noChangeShapeType="1"/>
        </xdr:cNvSpPr>
      </xdr:nvSpPr>
      <xdr:spPr bwMode="auto">
        <a:xfrm flipV="1">
          <a:off x="304114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292" name="Line 69"/>
        <xdr:cNvSpPr>
          <a:spLocks noChangeShapeType="1"/>
        </xdr:cNvSpPr>
      </xdr:nvSpPr>
      <xdr:spPr bwMode="auto">
        <a:xfrm flipV="1">
          <a:off x="319430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293" name="Line 67"/>
        <xdr:cNvSpPr>
          <a:spLocks noChangeShapeType="1"/>
        </xdr:cNvSpPr>
      </xdr:nvSpPr>
      <xdr:spPr bwMode="auto">
        <a:xfrm flipV="1">
          <a:off x="304114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294" name="Line 69"/>
        <xdr:cNvSpPr>
          <a:spLocks noChangeShapeType="1"/>
        </xdr:cNvSpPr>
      </xdr:nvSpPr>
      <xdr:spPr bwMode="auto">
        <a:xfrm flipV="1">
          <a:off x="319430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295" name="Line 67"/>
        <xdr:cNvSpPr>
          <a:spLocks noChangeShapeType="1"/>
        </xdr:cNvSpPr>
      </xdr:nvSpPr>
      <xdr:spPr bwMode="auto">
        <a:xfrm flipV="1">
          <a:off x="304114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296" name="Line 69"/>
        <xdr:cNvSpPr>
          <a:spLocks noChangeShapeType="1"/>
        </xdr:cNvSpPr>
      </xdr:nvSpPr>
      <xdr:spPr bwMode="auto">
        <a:xfrm flipV="1">
          <a:off x="319430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297" name="Line 67"/>
        <xdr:cNvSpPr>
          <a:spLocks noChangeShapeType="1"/>
        </xdr:cNvSpPr>
      </xdr:nvSpPr>
      <xdr:spPr bwMode="auto">
        <a:xfrm flipV="1">
          <a:off x="304114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298" name="Line 69"/>
        <xdr:cNvSpPr>
          <a:spLocks noChangeShapeType="1"/>
        </xdr:cNvSpPr>
      </xdr:nvSpPr>
      <xdr:spPr bwMode="auto">
        <a:xfrm flipV="1">
          <a:off x="319430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299" name="Line 67"/>
        <xdr:cNvSpPr>
          <a:spLocks noChangeShapeType="1"/>
        </xdr:cNvSpPr>
      </xdr:nvSpPr>
      <xdr:spPr bwMode="auto">
        <a:xfrm flipV="1">
          <a:off x="304114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00" name="Line 69"/>
        <xdr:cNvSpPr>
          <a:spLocks noChangeShapeType="1"/>
        </xdr:cNvSpPr>
      </xdr:nvSpPr>
      <xdr:spPr bwMode="auto">
        <a:xfrm flipV="1">
          <a:off x="319430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01" name="Line 67"/>
        <xdr:cNvSpPr>
          <a:spLocks noChangeShapeType="1"/>
        </xdr:cNvSpPr>
      </xdr:nvSpPr>
      <xdr:spPr bwMode="auto">
        <a:xfrm flipV="1">
          <a:off x="304114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02" name="Line 69"/>
        <xdr:cNvSpPr>
          <a:spLocks noChangeShapeType="1"/>
        </xdr:cNvSpPr>
      </xdr:nvSpPr>
      <xdr:spPr bwMode="auto">
        <a:xfrm flipV="1">
          <a:off x="319430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03" name="Line 67"/>
        <xdr:cNvSpPr>
          <a:spLocks noChangeShapeType="1"/>
        </xdr:cNvSpPr>
      </xdr:nvSpPr>
      <xdr:spPr bwMode="auto">
        <a:xfrm flipV="1">
          <a:off x="304114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04" name="Line 69"/>
        <xdr:cNvSpPr>
          <a:spLocks noChangeShapeType="1"/>
        </xdr:cNvSpPr>
      </xdr:nvSpPr>
      <xdr:spPr bwMode="auto">
        <a:xfrm flipV="1">
          <a:off x="319430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05" name="Line 67"/>
        <xdr:cNvSpPr>
          <a:spLocks noChangeShapeType="1"/>
        </xdr:cNvSpPr>
      </xdr:nvSpPr>
      <xdr:spPr bwMode="auto">
        <a:xfrm flipV="1">
          <a:off x="304114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06" name="Line 69"/>
        <xdr:cNvSpPr>
          <a:spLocks noChangeShapeType="1"/>
        </xdr:cNvSpPr>
      </xdr:nvSpPr>
      <xdr:spPr bwMode="auto">
        <a:xfrm flipV="1">
          <a:off x="319430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07" name="Line 67"/>
        <xdr:cNvSpPr>
          <a:spLocks noChangeShapeType="1"/>
        </xdr:cNvSpPr>
      </xdr:nvSpPr>
      <xdr:spPr bwMode="auto">
        <a:xfrm flipV="1">
          <a:off x="304114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08" name="Line 69"/>
        <xdr:cNvSpPr>
          <a:spLocks noChangeShapeType="1"/>
        </xdr:cNvSpPr>
      </xdr:nvSpPr>
      <xdr:spPr bwMode="auto">
        <a:xfrm flipV="1">
          <a:off x="319430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47625</xdr:colOff>
      <xdr:row>0</xdr:row>
      <xdr:rowOff>1543050</xdr:rowOff>
    </xdr:from>
    <xdr:to>
      <xdr:col>54</xdr:col>
      <xdr:colOff>0</xdr:colOff>
      <xdr:row>0</xdr:row>
      <xdr:rowOff>1685925</xdr:rowOff>
    </xdr:to>
    <xdr:sp macro="" textlink="">
      <xdr:nvSpPr>
        <xdr:cNvPr id="4334" name="Text Box 33"/>
        <xdr:cNvSpPr txBox="1">
          <a:spLocks noChangeArrowheads="1"/>
        </xdr:cNvSpPr>
      </xdr:nvSpPr>
      <xdr:spPr bwMode="auto">
        <a:xfrm>
          <a:off x="781240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335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0</xdr:row>
      <xdr:rowOff>1533525</xdr:rowOff>
    </xdr:from>
    <xdr:to>
      <xdr:col>50</xdr:col>
      <xdr:colOff>0</xdr:colOff>
      <xdr:row>1</xdr:row>
      <xdr:rowOff>0</xdr:rowOff>
    </xdr:to>
    <xdr:sp macro="" textlink="">
      <xdr:nvSpPr>
        <xdr:cNvPr id="4336" name="Line 68"/>
        <xdr:cNvSpPr>
          <a:spLocks noChangeShapeType="1"/>
        </xdr:cNvSpPr>
      </xdr:nvSpPr>
      <xdr:spPr bwMode="auto">
        <a:xfrm flipV="1">
          <a:off x="666750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337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338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339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340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341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342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343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344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345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346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347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348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349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350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351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352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353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354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355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356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357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358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359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47625</xdr:colOff>
      <xdr:row>0</xdr:row>
      <xdr:rowOff>1543050</xdr:rowOff>
    </xdr:from>
    <xdr:to>
      <xdr:col>67</xdr:col>
      <xdr:colOff>0</xdr:colOff>
      <xdr:row>0</xdr:row>
      <xdr:rowOff>1685925</xdr:rowOff>
    </xdr:to>
    <xdr:sp macro="" textlink="">
      <xdr:nvSpPr>
        <xdr:cNvPr id="4360" name="Text Box 33"/>
        <xdr:cNvSpPr txBox="1">
          <a:spLocks noChangeArrowheads="1"/>
        </xdr:cNvSpPr>
      </xdr:nvSpPr>
      <xdr:spPr bwMode="auto">
        <a:xfrm>
          <a:off x="79571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61" name="Line 67"/>
        <xdr:cNvSpPr>
          <a:spLocks noChangeShapeType="1"/>
        </xdr:cNvSpPr>
      </xdr:nvSpPr>
      <xdr:spPr bwMode="auto">
        <a:xfrm flipV="1">
          <a:off x="60274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0</xdr:row>
      <xdr:rowOff>1533525</xdr:rowOff>
    </xdr:from>
    <xdr:to>
      <xdr:col>63</xdr:col>
      <xdr:colOff>0</xdr:colOff>
      <xdr:row>1</xdr:row>
      <xdr:rowOff>0</xdr:rowOff>
    </xdr:to>
    <xdr:sp macro="" textlink="">
      <xdr:nvSpPr>
        <xdr:cNvPr id="4362" name="Line 68"/>
        <xdr:cNvSpPr>
          <a:spLocks noChangeShapeType="1"/>
        </xdr:cNvSpPr>
      </xdr:nvSpPr>
      <xdr:spPr bwMode="auto">
        <a:xfrm flipV="1">
          <a:off x="681228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63" name="Line 69"/>
        <xdr:cNvSpPr>
          <a:spLocks noChangeShapeType="1"/>
        </xdr:cNvSpPr>
      </xdr:nvSpPr>
      <xdr:spPr bwMode="auto">
        <a:xfrm flipV="1">
          <a:off x="75438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64" name="Line 67"/>
        <xdr:cNvSpPr>
          <a:spLocks noChangeShapeType="1"/>
        </xdr:cNvSpPr>
      </xdr:nvSpPr>
      <xdr:spPr bwMode="auto">
        <a:xfrm flipV="1">
          <a:off x="60274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65" name="Line 69"/>
        <xdr:cNvSpPr>
          <a:spLocks noChangeShapeType="1"/>
        </xdr:cNvSpPr>
      </xdr:nvSpPr>
      <xdr:spPr bwMode="auto">
        <a:xfrm flipV="1">
          <a:off x="75438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66" name="Line 67"/>
        <xdr:cNvSpPr>
          <a:spLocks noChangeShapeType="1"/>
        </xdr:cNvSpPr>
      </xdr:nvSpPr>
      <xdr:spPr bwMode="auto">
        <a:xfrm flipV="1">
          <a:off x="60274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67" name="Line 69"/>
        <xdr:cNvSpPr>
          <a:spLocks noChangeShapeType="1"/>
        </xdr:cNvSpPr>
      </xdr:nvSpPr>
      <xdr:spPr bwMode="auto">
        <a:xfrm flipV="1">
          <a:off x="75438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68" name="Line 67"/>
        <xdr:cNvSpPr>
          <a:spLocks noChangeShapeType="1"/>
        </xdr:cNvSpPr>
      </xdr:nvSpPr>
      <xdr:spPr bwMode="auto">
        <a:xfrm flipV="1">
          <a:off x="60274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69" name="Line 69"/>
        <xdr:cNvSpPr>
          <a:spLocks noChangeShapeType="1"/>
        </xdr:cNvSpPr>
      </xdr:nvSpPr>
      <xdr:spPr bwMode="auto">
        <a:xfrm flipV="1">
          <a:off x="75438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70" name="Line 67"/>
        <xdr:cNvSpPr>
          <a:spLocks noChangeShapeType="1"/>
        </xdr:cNvSpPr>
      </xdr:nvSpPr>
      <xdr:spPr bwMode="auto">
        <a:xfrm flipV="1">
          <a:off x="60274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71" name="Line 69"/>
        <xdr:cNvSpPr>
          <a:spLocks noChangeShapeType="1"/>
        </xdr:cNvSpPr>
      </xdr:nvSpPr>
      <xdr:spPr bwMode="auto">
        <a:xfrm flipV="1">
          <a:off x="75438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72" name="Line 67"/>
        <xdr:cNvSpPr>
          <a:spLocks noChangeShapeType="1"/>
        </xdr:cNvSpPr>
      </xdr:nvSpPr>
      <xdr:spPr bwMode="auto">
        <a:xfrm flipV="1">
          <a:off x="60274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73" name="Line 69"/>
        <xdr:cNvSpPr>
          <a:spLocks noChangeShapeType="1"/>
        </xdr:cNvSpPr>
      </xdr:nvSpPr>
      <xdr:spPr bwMode="auto">
        <a:xfrm flipV="1">
          <a:off x="75438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74" name="Line 67"/>
        <xdr:cNvSpPr>
          <a:spLocks noChangeShapeType="1"/>
        </xdr:cNvSpPr>
      </xdr:nvSpPr>
      <xdr:spPr bwMode="auto">
        <a:xfrm flipV="1">
          <a:off x="60274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75" name="Line 69"/>
        <xdr:cNvSpPr>
          <a:spLocks noChangeShapeType="1"/>
        </xdr:cNvSpPr>
      </xdr:nvSpPr>
      <xdr:spPr bwMode="auto">
        <a:xfrm flipV="1">
          <a:off x="75438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76" name="Line 67"/>
        <xdr:cNvSpPr>
          <a:spLocks noChangeShapeType="1"/>
        </xdr:cNvSpPr>
      </xdr:nvSpPr>
      <xdr:spPr bwMode="auto">
        <a:xfrm flipV="1">
          <a:off x="60274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77" name="Line 69"/>
        <xdr:cNvSpPr>
          <a:spLocks noChangeShapeType="1"/>
        </xdr:cNvSpPr>
      </xdr:nvSpPr>
      <xdr:spPr bwMode="auto">
        <a:xfrm flipV="1">
          <a:off x="75438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78" name="Line 67"/>
        <xdr:cNvSpPr>
          <a:spLocks noChangeShapeType="1"/>
        </xdr:cNvSpPr>
      </xdr:nvSpPr>
      <xdr:spPr bwMode="auto">
        <a:xfrm flipV="1">
          <a:off x="60274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79" name="Line 69"/>
        <xdr:cNvSpPr>
          <a:spLocks noChangeShapeType="1"/>
        </xdr:cNvSpPr>
      </xdr:nvSpPr>
      <xdr:spPr bwMode="auto">
        <a:xfrm flipV="1">
          <a:off x="75438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80" name="Line 67"/>
        <xdr:cNvSpPr>
          <a:spLocks noChangeShapeType="1"/>
        </xdr:cNvSpPr>
      </xdr:nvSpPr>
      <xdr:spPr bwMode="auto">
        <a:xfrm flipV="1">
          <a:off x="60274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81" name="Line 69"/>
        <xdr:cNvSpPr>
          <a:spLocks noChangeShapeType="1"/>
        </xdr:cNvSpPr>
      </xdr:nvSpPr>
      <xdr:spPr bwMode="auto">
        <a:xfrm flipV="1">
          <a:off x="75438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82" name="Line 67"/>
        <xdr:cNvSpPr>
          <a:spLocks noChangeShapeType="1"/>
        </xdr:cNvSpPr>
      </xdr:nvSpPr>
      <xdr:spPr bwMode="auto">
        <a:xfrm flipV="1">
          <a:off x="60274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83" name="Line 69"/>
        <xdr:cNvSpPr>
          <a:spLocks noChangeShapeType="1"/>
        </xdr:cNvSpPr>
      </xdr:nvSpPr>
      <xdr:spPr bwMode="auto">
        <a:xfrm flipV="1">
          <a:off x="75438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84" name="Line 67"/>
        <xdr:cNvSpPr>
          <a:spLocks noChangeShapeType="1"/>
        </xdr:cNvSpPr>
      </xdr:nvSpPr>
      <xdr:spPr bwMode="auto">
        <a:xfrm flipV="1">
          <a:off x="60274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85" name="Line 69"/>
        <xdr:cNvSpPr>
          <a:spLocks noChangeShapeType="1"/>
        </xdr:cNvSpPr>
      </xdr:nvSpPr>
      <xdr:spPr bwMode="auto">
        <a:xfrm flipV="1">
          <a:off x="75438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47625</xdr:colOff>
      <xdr:row>0</xdr:row>
      <xdr:rowOff>1543050</xdr:rowOff>
    </xdr:from>
    <xdr:to>
      <xdr:col>28</xdr:col>
      <xdr:colOff>0</xdr:colOff>
      <xdr:row>0</xdr:row>
      <xdr:rowOff>1685925</xdr:rowOff>
    </xdr:to>
    <xdr:sp macro="" textlink="">
      <xdr:nvSpPr>
        <xdr:cNvPr id="4386" name="Text Box 33"/>
        <xdr:cNvSpPr txBox="1">
          <a:spLocks noChangeArrowheads="1"/>
        </xdr:cNvSpPr>
      </xdr:nvSpPr>
      <xdr:spPr bwMode="auto">
        <a:xfrm>
          <a:off x="781240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387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0</xdr:row>
      <xdr:rowOff>1533525</xdr:rowOff>
    </xdr:from>
    <xdr:to>
      <xdr:col>24</xdr:col>
      <xdr:colOff>0</xdr:colOff>
      <xdr:row>1</xdr:row>
      <xdr:rowOff>0</xdr:rowOff>
    </xdr:to>
    <xdr:sp macro="" textlink="">
      <xdr:nvSpPr>
        <xdr:cNvPr id="4388" name="Line 68"/>
        <xdr:cNvSpPr>
          <a:spLocks noChangeShapeType="1"/>
        </xdr:cNvSpPr>
      </xdr:nvSpPr>
      <xdr:spPr bwMode="auto">
        <a:xfrm flipV="1">
          <a:off x="666750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389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390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391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392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393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394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395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396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397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398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399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400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401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402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403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404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405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406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407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408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409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410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411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47625</xdr:colOff>
      <xdr:row>0</xdr:row>
      <xdr:rowOff>1543050</xdr:rowOff>
    </xdr:from>
    <xdr:to>
      <xdr:col>41</xdr:col>
      <xdr:colOff>0</xdr:colOff>
      <xdr:row>0</xdr:row>
      <xdr:rowOff>1685925</xdr:rowOff>
    </xdr:to>
    <xdr:sp macro="" textlink="">
      <xdr:nvSpPr>
        <xdr:cNvPr id="4412" name="Text Box 33"/>
        <xdr:cNvSpPr txBox="1">
          <a:spLocks noChangeArrowheads="1"/>
        </xdr:cNvSpPr>
      </xdr:nvSpPr>
      <xdr:spPr bwMode="auto">
        <a:xfrm>
          <a:off x="781240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413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1533525</xdr:rowOff>
    </xdr:from>
    <xdr:to>
      <xdr:col>37</xdr:col>
      <xdr:colOff>0</xdr:colOff>
      <xdr:row>1</xdr:row>
      <xdr:rowOff>0</xdr:rowOff>
    </xdr:to>
    <xdr:sp macro="" textlink="">
      <xdr:nvSpPr>
        <xdr:cNvPr id="4414" name="Line 68"/>
        <xdr:cNvSpPr>
          <a:spLocks noChangeShapeType="1"/>
        </xdr:cNvSpPr>
      </xdr:nvSpPr>
      <xdr:spPr bwMode="auto">
        <a:xfrm flipV="1">
          <a:off x="666750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415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416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417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418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419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420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421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422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423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424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425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426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427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428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429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430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431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432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433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434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435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436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437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3156" name="Text Box 33"/>
        <xdr:cNvSpPr txBox="1">
          <a:spLocks noChangeArrowheads="1"/>
        </xdr:cNvSpPr>
      </xdr:nvSpPr>
      <xdr:spPr bwMode="auto">
        <a:xfrm>
          <a:off x="78809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57" name="Line 67"/>
        <xdr:cNvSpPr>
          <a:spLocks noChangeShapeType="1"/>
        </xdr:cNvSpPr>
      </xdr:nvSpPr>
      <xdr:spPr bwMode="auto">
        <a:xfrm flipV="1">
          <a:off x="5951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3158" name="Line 68"/>
        <xdr:cNvSpPr>
          <a:spLocks noChangeShapeType="1"/>
        </xdr:cNvSpPr>
      </xdr:nvSpPr>
      <xdr:spPr bwMode="auto">
        <a:xfrm flipV="1">
          <a:off x="673608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59" name="Line 69"/>
        <xdr:cNvSpPr>
          <a:spLocks noChangeShapeType="1"/>
        </xdr:cNvSpPr>
      </xdr:nvSpPr>
      <xdr:spPr bwMode="auto">
        <a:xfrm flipV="1">
          <a:off x="74676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60" name="Line 67"/>
        <xdr:cNvSpPr>
          <a:spLocks noChangeShapeType="1"/>
        </xdr:cNvSpPr>
      </xdr:nvSpPr>
      <xdr:spPr bwMode="auto">
        <a:xfrm flipV="1">
          <a:off x="5951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61" name="Line 69"/>
        <xdr:cNvSpPr>
          <a:spLocks noChangeShapeType="1"/>
        </xdr:cNvSpPr>
      </xdr:nvSpPr>
      <xdr:spPr bwMode="auto">
        <a:xfrm flipV="1">
          <a:off x="74676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62" name="Line 67"/>
        <xdr:cNvSpPr>
          <a:spLocks noChangeShapeType="1"/>
        </xdr:cNvSpPr>
      </xdr:nvSpPr>
      <xdr:spPr bwMode="auto">
        <a:xfrm flipV="1">
          <a:off x="5951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63" name="Line 69"/>
        <xdr:cNvSpPr>
          <a:spLocks noChangeShapeType="1"/>
        </xdr:cNvSpPr>
      </xdr:nvSpPr>
      <xdr:spPr bwMode="auto">
        <a:xfrm flipV="1">
          <a:off x="74676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64" name="Line 67"/>
        <xdr:cNvSpPr>
          <a:spLocks noChangeShapeType="1"/>
        </xdr:cNvSpPr>
      </xdr:nvSpPr>
      <xdr:spPr bwMode="auto">
        <a:xfrm flipV="1">
          <a:off x="5951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65" name="Line 69"/>
        <xdr:cNvSpPr>
          <a:spLocks noChangeShapeType="1"/>
        </xdr:cNvSpPr>
      </xdr:nvSpPr>
      <xdr:spPr bwMode="auto">
        <a:xfrm flipV="1">
          <a:off x="74676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66" name="Line 67"/>
        <xdr:cNvSpPr>
          <a:spLocks noChangeShapeType="1"/>
        </xdr:cNvSpPr>
      </xdr:nvSpPr>
      <xdr:spPr bwMode="auto">
        <a:xfrm flipV="1">
          <a:off x="5951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67" name="Line 69"/>
        <xdr:cNvSpPr>
          <a:spLocks noChangeShapeType="1"/>
        </xdr:cNvSpPr>
      </xdr:nvSpPr>
      <xdr:spPr bwMode="auto">
        <a:xfrm flipV="1">
          <a:off x="74676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68" name="Line 67"/>
        <xdr:cNvSpPr>
          <a:spLocks noChangeShapeType="1"/>
        </xdr:cNvSpPr>
      </xdr:nvSpPr>
      <xdr:spPr bwMode="auto">
        <a:xfrm flipV="1">
          <a:off x="5951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69" name="Line 69"/>
        <xdr:cNvSpPr>
          <a:spLocks noChangeShapeType="1"/>
        </xdr:cNvSpPr>
      </xdr:nvSpPr>
      <xdr:spPr bwMode="auto">
        <a:xfrm flipV="1">
          <a:off x="74676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70" name="Line 67"/>
        <xdr:cNvSpPr>
          <a:spLocks noChangeShapeType="1"/>
        </xdr:cNvSpPr>
      </xdr:nvSpPr>
      <xdr:spPr bwMode="auto">
        <a:xfrm flipV="1">
          <a:off x="5951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71" name="Line 69"/>
        <xdr:cNvSpPr>
          <a:spLocks noChangeShapeType="1"/>
        </xdr:cNvSpPr>
      </xdr:nvSpPr>
      <xdr:spPr bwMode="auto">
        <a:xfrm flipV="1">
          <a:off x="74676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72" name="Line 67"/>
        <xdr:cNvSpPr>
          <a:spLocks noChangeShapeType="1"/>
        </xdr:cNvSpPr>
      </xdr:nvSpPr>
      <xdr:spPr bwMode="auto">
        <a:xfrm flipV="1">
          <a:off x="5951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73" name="Line 69"/>
        <xdr:cNvSpPr>
          <a:spLocks noChangeShapeType="1"/>
        </xdr:cNvSpPr>
      </xdr:nvSpPr>
      <xdr:spPr bwMode="auto">
        <a:xfrm flipV="1">
          <a:off x="74676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74" name="Line 67"/>
        <xdr:cNvSpPr>
          <a:spLocks noChangeShapeType="1"/>
        </xdr:cNvSpPr>
      </xdr:nvSpPr>
      <xdr:spPr bwMode="auto">
        <a:xfrm flipV="1">
          <a:off x="5951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75" name="Line 69"/>
        <xdr:cNvSpPr>
          <a:spLocks noChangeShapeType="1"/>
        </xdr:cNvSpPr>
      </xdr:nvSpPr>
      <xdr:spPr bwMode="auto">
        <a:xfrm flipV="1">
          <a:off x="74676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76" name="Line 67"/>
        <xdr:cNvSpPr>
          <a:spLocks noChangeShapeType="1"/>
        </xdr:cNvSpPr>
      </xdr:nvSpPr>
      <xdr:spPr bwMode="auto">
        <a:xfrm flipV="1">
          <a:off x="5951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77" name="Line 69"/>
        <xdr:cNvSpPr>
          <a:spLocks noChangeShapeType="1"/>
        </xdr:cNvSpPr>
      </xdr:nvSpPr>
      <xdr:spPr bwMode="auto">
        <a:xfrm flipV="1">
          <a:off x="74676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78" name="Line 67"/>
        <xdr:cNvSpPr>
          <a:spLocks noChangeShapeType="1"/>
        </xdr:cNvSpPr>
      </xdr:nvSpPr>
      <xdr:spPr bwMode="auto">
        <a:xfrm flipV="1">
          <a:off x="5951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79" name="Line 69"/>
        <xdr:cNvSpPr>
          <a:spLocks noChangeShapeType="1"/>
        </xdr:cNvSpPr>
      </xdr:nvSpPr>
      <xdr:spPr bwMode="auto">
        <a:xfrm flipV="1">
          <a:off x="74676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80" name="Line 67"/>
        <xdr:cNvSpPr>
          <a:spLocks noChangeShapeType="1"/>
        </xdr:cNvSpPr>
      </xdr:nvSpPr>
      <xdr:spPr bwMode="auto">
        <a:xfrm flipV="1">
          <a:off x="5951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81" name="Line 69"/>
        <xdr:cNvSpPr>
          <a:spLocks noChangeShapeType="1"/>
        </xdr:cNvSpPr>
      </xdr:nvSpPr>
      <xdr:spPr bwMode="auto">
        <a:xfrm flipV="1">
          <a:off x="74676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182" name="Line 67"/>
        <xdr:cNvSpPr>
          <a:spLocks noChangeShapeType="1"/>
        </xdr:cNvSpPr>
      </xdr:nvSpPr>
      <xdr:spPr bwMode="auto">
        <a:xfrm flipV="1">
          <a:off x="12047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183" name="Line 69"/>
        <xdr:cNvSpPr>
          <a:spLocks noChangeShapeType="1"/>
        </xdr:cNvSpPr>
      </xdr:nvSpPr>
      <xdr:spPr bwMode="auto">
        <a:xfrm flipV="1">
          <a:off x="135636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184" name="Line 67"/>
        <xdr:cNvSpPr>
          <a:spLocks noChangeShapeType="1"/>
        </xdr:cNvSpPr>
      </xdr:nvSpPr>
      <xdr:spPr bwMode="auto">
        <a:xfrm flipV="1">
          <a:off x="12047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185" name="Line 69"/>
        <xdr:cNvSpPr>
          <a:spLocks noChangeShapeType="1"/>
        </xdr:cNvSpPr>
      </xdr:nvSpPr>
      <xdr:spPr bwMode="auto">
        <a:xfrm flipV="1">
          <a:off x="135636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186" name="Line 67"/>
        <xdr:cNvSpPr>
          <a:spLocks noChangeShapeType="1"/>
        </xdr:cNvSpPr>
      </xdr:nvSpPr>
      <xdr:spPr bwMode="auto">
        <a:xfrm flipV="1">
          <a:off x="12047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187" name="Line 69"/>
        <xdr:cNvSpPr>
          <a:spLocks noChangeShapeType="1"/>
        </xdr:cNvSpPr>
      </xdr:nvSpPr>
      <xdr:spPr bwMode="auto">
        <a:xfrm flipV="1">
          <a:off x="135636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188" name="Line 67"/>
        <xdr:cNvSpPr>
          <a:spLocks noChangeShapeType="1"/>
        </xdr:cNvSpPr>
      </xdr:nvSpPr>
      <xdr:spPr bwMode="auto">
        <a:xfrm flipV="1">
          <a:off x="12047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189" name="Line 69"/>
        <xdr:cNvSpPr>
          <a:spLocks noChangeShapeType="1"/>
        </xdr:cNvSpPr>
      </xdr:nvSpPr>
      <xdr:spPr bwMode="auto">
        <a:xfrm flipV="1">
          <a:off x="135636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190" name="Line 67"/>
        <xdr:cNvSpPr>
          <a:spLocks noChangeShapeType="1"/>
        </xdr:cNvSpPr>
      </xdr:nvSpPr>
      <xdr:spPr bwMode="auto">
        <a:xfrm flipV="1">
          <a:off x="12047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191" name="Line 69"/>
        <xdr:cNvSpPr>
          <a:spLocks noChangeShapeType="1"/>
        </xdr:cNvSpPr>
      </xdr:nvSpPr>
      <xdr:spPr bwMode="auto">
        <a:xfrm flipV="1">
          <a:off x="135636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192" name="Line 67"/>
        <xdr:cNvSpPr>
          <a:spLocks noChangeShapeType="1"/>
        </xdr:cNvSpPr>
      </xdr:nvSpPr>
      <xdr:spPr bwMode="auto">
        <a:xfrm flipV="1">
          <a:off x="12047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193" name="Line 69"/>
        <xdr:cNvSpPr>
          <a:spLocks noChangeShapeType="1"/>
        </xdr:cNvSpPr>
      </xdr:nvSpPr>
      <xdr:spPr bwMode="auto">
        <a:xfrm flipV="1">
          <a:off x="135636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194" name="Line 67"/>
        <xdr:cNvSpPr>
          <a:spLocks noChangeShapeType="1"/>
        </xdr:cNvSpPr>
      </xdr:nvSpPr>
      <xdr:spPr bwMode="auto">
        <a:xfrm flipV="1">
          <a:off x="181508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195" name="Line 69"/>
        <xdr:cNvSpPr>
          <a:spLocks noChangeShapeType="1"/>
        </xdr:cNvSpPr>
      </xdr:nvSpPr>
      <xdr:spPr bwMode="auto">
        <a:xfrm flipV="1">
          <a:off x="19667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196" name="Line 67"/>
        <xdr:cNvSpPr>
          <a:spLocks noChangeShapeType="1"/>
        </xdr:cNvSpPr>
      </xdr:nvSpPr>
      <xdr:spPr bwMode="auto">
        <a:xfrm flipV="1">
          <a:off x="181508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197" name="Line 69"/>
        <xdr:cNvSpPr>
          <a:spLocks noChangeShapeType="1"/>
        </xdr:cNvSpPr>
      </xdr:nvSpPr>
      <xdr:spPr bwMode="auto">
        <a:xfrm flipV="1">
          <a:off x="19667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198" name="Line 67"/>
        <xdr:cNvSpPr>
          <a:spLocks noChangeShapeType="1"/>
        </xdr:cNvSpPr>
      </xdr:nvSpPr>
      <xdr:spPr bwMode="auto">
        <a:xfrm flipV="1">
          <a:off x="181508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199" name="Line 69"/>
        <xdr:cNvSpPr>
          <a:spLocks noChangeShapeType="1"/>
        </xdr:cNvSpPr>
      </xdr:nvSpPr>
      <xdr:spPr bwMode="auto">
        <a:xfrm flipV="1">
          <a:off x="19667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200" name="Line 67"/>
        <xdr:cNvSpPr>
          <a:spLocks noChangeShapeType="1"/>
        </xdr:cNvSpPr>
      </xdr:nvSpPr>
      <xdr:spPr bwMode="auto">
        <a:xfrm flipV="1">
          <a:off x="181508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201" name="Line 69"/>
        <xdr:cNvSpPr>
          <a:spLocks noChangeShapeType="1"/>
        </xdr:cNvSpPr>
      </xdr:nvSpPr>
      <xdr:spPr bwMode="auto">
        <a:xfrm flipV="1">
          <a:off x="19667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202" name="Line 67"/>
        <xdr:cNvSpPr>
          <a:spLocks noChangeShapeType="1"/>
        </xdr:cNvSpPr>
      </xdr:nvSpPr>
      <xdr:spPr bwMode="auto">
        <a:xfrm flipV="1">
          <a:off x="181508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203" name="Line 69"/>
        <xdr:cNvSpPr>
          <a:spLocks noChangeShapeType="1"/>
        </xdr:cNvSpPr>
      </xdr:nvSpPr>
      <xdr:spPr bwMode="auto">
        <a:xfrm flipV="1">
          <a:off x="19667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204" name="Line 67"/>
        <xdr:cNvSpPr>
          <a:spLocks noChangeShapeType="1"/>
        </xdr:cNvSpPr>
      </xdr:nvSpPr>
      <xdr:spPr bwMode="auto">
        <a:xfrm flipV="1">
          <a:off x="181508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205" name="Line 69"/>
        <xdr:cNvSpPr>
          <a:spLocks noChangeShapeType="1"/>
        </xdr:cNvSpPr>
      </xdr:nvSpPr>
      <xdr:spPr bwMode="auto">
        <a:xfrm flipV="1">
          <a:off x="19667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206" name="Line 67"/>
        <xdr:cNvSpPr>
          <a:spLocks noChangeShapeType="1"/>
        </xdr:cNvSpPr>
      </xdr:nvSpPr>
      <xdr:spPr bwMode="auto">
        <a:xfrm flipV="1">
          <a:off x="304495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207" name="Line 69"/>
        <xdr:cNvSpPr>
          <a:spLocks noChangeShapeType="1"/>
        </xdr:cNvSpPr>
      </xdr:nvSpPr>
      <xdr:spPr bwMode="auto">
        <a:xfrm flipV="1">
          <a:off x="319811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208" name="Line 67"/>
        <xdr:cNvSpPr>
          <a:spLocks noChangeShapeType="1"/>
        </xdr:cNvSpPr>
      </xdr:nvSpPr>
      <xdr:spPr bwMode="auto">
        <a:xfrm flipV="1">
          <a:off x="304495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209" name="Line 69"/>
        <xdr:cNvSpPr>
          <a:spLocks noChangeShapeType="1"/>
        </xdr:cNvSpPr>
      </xdr:nvSpPr>
      <xdr:spPr bwMode="auto">
        <a:xfrm flipV="1">
          <a:off x="319811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210" name="Line 67"/>
        <xdr:cNvSpPr>
          <a:spLocks noChangeShapeType="1"/>
        </xdr:cNvSpPr>
      </xdr:nvSpPr>
      <xdr:spPr bwMode="auto">
        <a:xfrm flipV="1">
          <a:off x="304495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211" name="Line 69"/>
        <xdr:cNvSpPr>
          <a:spLocks noChangeShapeType="1"/>
        </xdr:cNvSpPr>
      </xdr:nvSpPr>
      <xdr:spPr bwMode="auto">
        <a:xfrm flipV="1">
          <a:off x="319811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212" name="Line 67"/>
        <xdr:cNvSpPr>
          <a:spLocks noChangeShapeType="1"/>
        </xdr:cNvSpPr>
      </xdr:nvSpPr>
      <xdr:spPr bwMode="auto">
        <a:xfrm flipV="1">
          <a:off x="304495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213" name="Line 69"/>
        <xdr:cNvSpPr>
          <a:spLocks noChangeShapeType="1"/>
        </xdr:cNvSpPr>
      </xdr:nvSpPr>
      <xdr:spPr bwMode="auto">
        <a:xfrm flipV="1">
          <a:off x="319811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214" name="Line 67"/>
        <xdr:cNvSpPr>
          <a:spLocks noChangeShapeType="1"/>
        </xdr:cNvSpPr>
      </xdr:nvSpPr>
      <xdr:spPr bwMode="auto">
        <a:xfrm flipV="1">
          <a:off x="304495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215" name="Line 69"/>
        <xdr:cNvSpPr>
          <a:spLocks noChangeShapeType="1"/>
        </xdr:cNvSpPr>
      </xdr:nvSpPr>
      <xdr:spPr bwMode="auto">
        <a:xfrm flipV="1">
          <a:off x="319811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216" name="Line 67"/>
        <xdr:cNvSpPr>
          <a:spLocks noChangeShapeType="1"/>
        </xdr:cNvSpPr>
      </xdr:nvSpPr>
      <xdr:spPr bwMode="auto">
        <a:xfrm flipV="1">
          <a:off x="304495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217" name="Line 69"/>
        <xdr:cNvSpPr>
          <a:spLocks noChangeShapeType="1"/>
        </xdr:cNvSpPr>
      </xdr:nvSpPr>
      <xdr:spPr bwMode="auto">
        <a:xfrm flipV="1">
          <a:off x="319811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62" name="Line 67"/>
        <xdr:cNvSpPr>
          <a:spLocks noChangeShapeType="1"/>
        </xdr:cNvSpPr>
      </xdr:nvSpPr>
      <xdr:spPr bwMode="auto">
        <a:xfrm flipV="1">
          <a:off x="5951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63" name="Line 69"/>
        <xdr:cNvSpPr>
          <a:spLocks noChangeShapeType="1"/>
        </xdr:cNvSpPr>
      </xdr:nvSpPr>
      <xdr:spPr bwMode="auto">
        <a:xfrm flipV="1">
          <a:off x="74676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64" name="Line 67"/>
        <xdr:cNvSpPr>
          <a:spLocks noChangeShapeType="1"/>
        </xdr:cNvSpPr>
      </xdr:nvSpPr>
      <xdr:spPr bwMode="auto">
        <a:xfrm flipV="1">
          <a:off x="5951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65" name="Line 69"/>
        <xdr:cNvSpPr>
          <a:spLocks noChangeShapeType="1"/>
        </xdr:cNvSpPr>
      </xdr:nvSpPr>
      <xdr:spPr bwMode="auto">
        <a:xfrm flipV="1">
          <a:off x="74676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66" name="Line 67"/>
        <xdr:cNvSpPr>
          <a:spLocks noChangeShapeType="1"/>
        </xdr:cNvSpPr>
      </xdr:nvSpPr>
      <xdr:spPr bwMode="auto">
        <a:xfrm flipV="1">
          <a:off x="5951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67" name="Line 69"/>
        <xdr:cNvSpPr>
          <a:spLocks noChangeShapeType="1"/>
        </xdr:cNvSpPr>
      </xdr:nvSpPr>
      <xdr:spPr bwMode="auto">
        <a:xfrm flipV="1">
          <a:off x="74676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68" name="Line 67"/>
        <xdr:cNvSpPr>
          <a:spLocks noChangeShapeType="1"/>
        </xdr:cNvSpPr>
      </xdr:nvSpPr>
      <xdr:spPr bwMode="auto">
        <a:xfrm flipV="1">
          <a:off x="5951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69" name="Line 69"/>
        <xdr:cNvSpPr>
          <a:spLocks noChangeShapeType="1"/>
        </xdr:cNvSpPr>
      </xdr:nvSpPr>
      <xdr:spPr bwMode="auto">
        <a:xfrm flipV="1">
          <a:off x="74676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70" name="Line 67"/>
        <xdr:cNvSpPr>
          <a:spLocks noChangeShapeType="1"/>
        </xdr:cNvSpPr>
      </xdr:nvSpPr>
      <xdr:spPr bwMode="auto">
        <a:xfrm flipV="1">
          <a:off x="5951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71" name="Line 69"/>
        <xdr:cNvSpPr>
          <a:spLocks noChangeShapeType="1"/>
        </xdr:cNvSpPr>
      </xdr:nvSpPr>
      <xdr:spPr bwMode="auto">
        <a:xfrm flipV="1">
          <a:off x="74676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72" name="Line 67"/>
        <xdr:cNvSpPr>
          <a:spLocks noChangeShapeType="1"/>
        </xdr:cNvSpPr>
      </xdr:nvSpPr>
      <xdr:spPr bwMode="auto">
        <a:xfrm flipV="1">
          <a:off x="5951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73" name="Line 69"/>
        <xdr:cNvSpPr>
          <a:spLocks noChangeShapeType="1"/>
        </xdr:cNvSpPr>
      </xdr:nvSpPr>
      <xdr:spPr bwMode="auto">
        <a:xfrm flipV="1">
          <a:off x="74676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74" name="Line 67"/>
        <xdr:cNvSpPr>
          <a:spLocks noChangeShapeType="1"/>
        </xdr:cNvSpPr>
      </xdr:nvSpPr>
      <xdr:spPr bwMode="auto">
        <a:xfrm flipV="1">
          <a:off x="5951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75" name="Line 69"/>
        <xdr:cNvSpPr>
          <a:spLocks noChangeShapeType="1"/>
        </xdr:cNvSpPr>
      </xdr:nvSpPr>
      <xdr:spPr bwMode="auto">
        <a:xfrm flipV="1">
          <a:off x="74676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76" name="Line 67"/>
        <xdr:cNvSpPr>
          <a:spLocks noChangeShapeType="1"/>
        </xdr:cNvSpPr>
      </xdr:nvSpPr>
      <xdr:spPr bwMode="auto">
        <a:xfrm flipV="1">
          <a:off x="5951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77" name="Line 69"/>
        <xdr:cNvSpPr>
          <a:spLocks noChangeShapeType="1"/>
        </xdr:cNvSpPr>
      </xdr:nvSpPr>
      <xdr:spPr bwMode="auto">
        <a:xfrm flipV="1">
          <a:off x="74676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78" name="Line 67"/>
        <xdr:cNvSpPr>
          <a:spLocks noChangeShapeType="1"/>
        </xdr:cNvSpPr>
      </xdr:nvSpPr>
      <xdr:spPr bwMode="auto">
        <a:xfrm flipV="1">
          <a:off x="5951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79" name="Line 69"/>
        <xdr:cNvSpPr>
          <a:spLocks noChangeShapeType="1"/>
        </xdr:cNvSpPr>
      </xdr:nvSpPr>
      <xdr:spPr bwMode="auto">
        <a:xfrm flipV="1">
          <a:off x="74676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80" name="Line 67"/>
        <xdr:cNvSpPr>
          <a:spLocks noChangeShapeType="1"/>
        </xdr:cNvSpPr>
      </xdr:nvSpPr>
      <xdr:spPr bwMode="auto">
        <a:xfrm flipV="1">
          <a:off x="5951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81" name="Line 69"/>
        <xdr:cNvSpPr>
          <a:spLocks noChangeShapeType="1"/>
        </xdr:cNvSpPr>
      </xdr:nvSpPr>
      <xdr:spPr bwMode="auto">
        <a:xfrm flipV="1">
          <a:off x="74676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82" name="Line 67"/>
        <xdr:cNvSpPr>
          <a:spLocks noChangeShapeType="1"/>
        </xdr:cNvSpPr>
      </xdr:nvSpPr>
      <xdr:spPr bwMode="auto">
        <a:xfrm flipV="1">
          <a:off x="5951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83" name="Line 69"/>
        <xdr:cNvSpPr>
          <a:spLocks noChangeShapeType="1"/>
        </xdr:cNvSpPr>
      </xdr:nvSpPr>
      <xdr:spPr bwMode="auto">
        <a:xfrm flipV="1">
          <a:off x="74676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84" name="Line 67"/>
        <xdr:cNvSpPr>
          <a:spLocks noChangeShapeType="1"/>
        </xdr:cNvSpPr>
      </xdr:nvSpPr>
      <xdr:spPr bwMode="auto">
        <a:xfrm flipV="1">
          <a:off x="5951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85" name="Line 69"/>
        <xdr:cNvSpPr>
          <a:spLocks noChangeShapeType="1"/>
        </xdr:cNvSpPr>
      </xdr:nvSpPr>
      <xdr:spPr bwMode="auto">
        <a:xfrm flipV="1">
          <a:off x="74676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886" name="Line 67"/>
        <xdr:cNvSpPr>
          <a:spLocks noChangeShapeType="1"/>
        </xdr:cNvSpPr>
      </xdr:nvSpPr>
      <xdr:spPr bwMode="auto">
        <a:xfrm flipV="1">
          <a:off x="12047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887" name="Line 69"/>
        <xdr:cNvSpPr>
          <a:spLocks noChangeShapeType="1"/>
        </xdr:cNvSpPr>
      </xdr:nvSpPr>
      <xdr:spPr bwMode="auto">
        <a:xfrm flipV="1">
          <a:off x="135636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888" name="Line 67"/>
        <xdr:cNvSpPr>
          <a:spLocks noChangeShapeType="1"/>
        </xdr:cNvSpPr>
      </xdr:nvSpPr>
      <xdr:spPr bwMode="auto">
        <a:xfrm flipV="1">
          <a:off x="12047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889" name="Line 69"/>
        <xdr:cNvSpPr>
          <a:spLocks noChangeShapeType="1"/>
        </xdr:cNvSpPr>
      </xdr:nvSpPr>
      <xdr:spPr bwMode="auto">
        <a:xfrm flipV="1">
          <a:off x="135636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890" name="Line 67"/>
        <xdr:cNvSpPr>
          <a:spLocks noChangeShapeType="1"/>
        </xdr:cNvSpPr>
      </xdr:nvSpPr>
      <xdr:spPr bwMode="auto">
        <a:xfrm flipV="1">
          <a:off x="12047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891" name="Line 69"/>
        <xdr:cNvSpPr>
          <a:spLocks noChangeShapeType="1"/>
        </xdr:cNvSpPr>
      </xdr:nvSpPr>
      <xdr:spPr bwMode="auto">
        <a:xfrm flipV="1">
          <a:off x="135636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892" name="Line 67"/>
        <xdr:cNvSpPr>
          <a:spLocks noChangeShapeType="1"/>
        </xdr:cNvSpPr>
      </xdr:nvSpPr>
      <xdr:spPr bwMode="auto">
        <a:xfrm flipV="1">
          <a:off x="12047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893" name="Line 69"/>
        <xdr:cNvSpPr>
          <a:spLocks noChangeShapeType="1"/>
        </xdr:cNvSpPr>
      </xdr:nvSpPr>
      <xdr:spPr bwMode="auto">
        <a:xfrm flipV="1">
          <a:off x="135636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894" name="Line 67"/>
        <xdr:cNvSpPr>
          <a:spLocks noChangeShapeType="1"/>
        </xdr:cNvSpPr>
      </xdr:nvSpPr>
      <xdr:spPr bwMode="auto">
        <a:xfrm flipV="1">
          <a:off x="12047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895" name="Line 69"/>
        <xdr:cNvSpPr>
          <a:spLocks noChangeShapeType="1"/>
        </xdr:cNvSpPr>
      </xdr:nvSpPr>
      <xdr:spPr bwMode="auto">
        <a:xfrm flipV="1">
          <a:off x="135636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896" name="Line 67"/>
        <xdr:cNvSpPr>
          <a:spLocks noChangeShapeType="1"/>
        </xdr:cNvSpPr>
      </xdr:nvSpPr>
      <xdr:spPr bwMode="auto">
        <a:xfrm flipV="1">
          <a:off x="12047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897" name="Line 69"/>
        <xdr:cNvSpPr>
          <a:spLocks noChangeShapeType="1"/>
        </xdr:cNvSpPr>
      </xdr:nvSpPr>
      <xdr:spPr bwMode="auto">
        <a:xfrm flipV="1">
          <a:off x="135636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064" name="Line 67"/>
        <xdr:cNvSpPr>
          <a:spLocks noChangeShapeType="1"/>
        </xdr:cNvSpPr>
      </xdr:nvSpPr>
      <xdr:spPr bwMode="auto">
        <a:xfrm flipV="1">
          <a:off x="12047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065" name="Line 69"/>
        <xdr:cNvSpPr>
          <a:spLocks noChangeShapeType="1"/>
        </xdr:cNvSpPr>
      </xdr:nvSpPr>
      <xdr:spPr bwMode="auto">
        <a:xfrm flipV="1">
          <a:off x="135636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066" name="Line 67"/>
        <xdr:cNvSpPr>
          <a:spLocks noChangeShapeType="1"/>
        </xdr:cNvSpPr>
      </xdr:nvSpPr>
      <xdr:spPr bwMode="auto">
        <a:xfrm flipV="1">
          <a:off x="12047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067" name="Line 69"/>
        <xdr:cNvSpPr>
          <a:spLocks noChangeShapeType="1"/>
        </xdr:cNvSpPr>
      </xdr:nvSpPr>
      <xdr:spPr bwMode="auto">
        <a:xfrm flipV="1">
          <a:off x="135636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068" name="Line 67"/>
        <xdr:cNvSpPr>
          <a:spLocks noChangeShapeType="1"/>
        </xdr:cNvSpPr>
      </xdr:nvSpPr>
      <xdr:spPr bwMode="auto">
        <a:xfrm flipV="1">
          <a:off x="12047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069" name="Line 69"/>
        <xdr:cNvSpPr>
          <a:spLocks noChangeShapeType="1"/>
        </xdr:cNvSpPr>
      </xdr:nvSpPr>
      <xdr:spPr bwMode="auto">
        <a:xfrm flipV="1">
          <a:off x="135636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070" name="Line 67"/>
        <xdr:cNvSpPr>
          <a:spLocks noChangeShapeType="1"/>
        </xdr:cNvSpPr>
      </xdr:nvSpPr>
      <xdr:spPr bwMode="auto">
        <a:xfrm flipV="1">
          <a:off x="12047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071" name="Line 69"/>
        <xdr:cNvSpPr>
          <a:spLocks noChangeShapeType="1"/>
        </xdr:cNvSpPr>
      </xdr:nvSpPr>
      <xdr:spPr bwMode="auto">
        <a:xfrm flipV="1">
          <a:off x="135636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072" name="Line 67"/>
        <xdr:cNvSpPr>
          <a:spLocks noChangeShapeType="1"/>
        </xdr:cNvSpPr>
      </xdr:nvSpPr>
      <xdr:spPr bwMode="auto">
        <a:xfrm flipV="1">
          <a:off x="12047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073" name="Line 69"/>
        <xdr:cNvSpPr>
          <a:spLocks noChangeShapeType="1"/>
        </xdr:cNvSpPr>
      </xdr:nvSpPr>
      <xdr:spPr bwMode="auto">
        <a:xfrm flipV="1">
          <a:off x="135636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074" name="Line 67"/>
        <xdr:cNvSpPr>
          <a:spLocks noChangeShapeType="1"/>
        </xdr:cNvSpPr>
      </xdr:nvSpPr>
      <xdr:spPr bwMode="auto">
        <a:xfrm flipV="1">
          <a:off x="12047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075" name="Line 69"/>
        <xdr:cNvSpPr>
          <a:spLocks noChangeShapeType="1"/>
        </xdr:cNvSpPr>
      </xdr:nvSpPr>
      <xdr:spPr bwMode="auto">
        <a:xfrm flipV="1">
          <a:off x="135636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100" name="Line 67"/>
        <xdr:cNvSpPr>
          <a:spLocks noChangeShapeType="1"/>
        </xdr:cNvSpPr>
      </xdr:nvSpPr>
      <xdr:spPr bwMode="auto">
        <a:xfrm flipV="1">
          <a:off x="304495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101" name="Line 69"/>
        <xdr:cNvSpPr>
          <a:spLocks noChangeShapeType="1"/>
        </xdr:cNvSpPr>
      </xdr:nvSpPr>
      <xdr:spPr bwMode="auto">
        <a:xfrm flipV="1">
          <a:off x="319811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102" name="Line 67"/>
        <xdr:cNvSpPr>
          <a:spLocks noChangeShapeType="1"/>
        </xdr:cNvSpPr>
      </xdr:nvSpPr>
      <xdr:spPr bwMode="auto">
        <a:xfrm flipV="1">
          <a:off x="304495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103" name="Line 69"/>
        <xdr:cNvSpPr>
          <a:spLocks noChangeShapeType="1"/>
        </xdr:cNvSpPr>
      </xdr:nvSpPr>
      <xdr:spPr bwMode="auto">
        <a:xfrm flipV="1">
          <a:off x="319811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104" name="Line 67"/>
        <xdr:cNvSpPr>
          <a:spLocks noChangeShapeType="1"/>
        </xdr:cNvSpPr>
      </xdr:nvSpPr>
      <xdr:spPr bwMode="auto">
        <a:xfrm flipV="1">
          <a:off x="304495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105" name="Line 69"/>
        <xdr:cNvSpPr>
          <a:spLocks noChangeShapeType="1"/>
        </xdr:cNvSpPr>
      </xdr:nvSpPr>
      <xdr:spPr bwMode="auto">
        <a:xfrm flipV="1">
          <a:off x="319811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106" name="Line 67"/>
        <xdr:cNvSpPr>
          <a:spLocks noChangeShapeType="1"/>
        </xdr:cNvSpPr>
      </xdr:nvSpPr>
      <xdr:spPr bwMode="auto">
        <a:xfrm flipV="1">
          <a:off x="304495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107" name="Line 69"/>
        <xdr:cNvSpPr>
          <a:spLocks noChangeShapeType="1"/>
        </xdr:cNvSpPr>
      </xdr:nvSpPr>
      <xdr:spPr bwMode="auto">
        <a:xfrm flipV="1">
          <a:off x="319811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108" name="Line 67"/>
        <xdr:cNvSpPr>
          <a:spLocks noChangeShapeType="1"/>
        </xdr:cNvSpPr>
      </xdr:nvSpPr>
      <xdr:spPr bwMode="auto">
        <a:xfrm flipV="1">
          <a:off x="304495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109" name="Line 69"/>
        <xdr:cNvSpPr>
          <a:spLocks noChangeShapeType="1"/>
        </xdr:cNvSpPr>
      </xdr:nvSpPr>
      <xdr:spPr bwMode="auto">
        <a:xfrm flipV="1">
          <a:off x="319811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110" name="Line 67"/>
        <xdr:cNvSpPr>
          <a:spLocks noChangeShapeType="1"/>
        </xdr:cNvSpPr>
      </xdr:nvSpPr>
      <xdr:spPr bwMode="auto">
        <a:xfrm flipV="1">
          <a:off x="304495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111" name="Line 69"/>
        <xdr:cNvSpPr>
          <a:spLocks noChangeShapeType="1"/>
        </xdr:cNvSpPr>
      </xdr:nvSpPr>
      <xdr:spPr bwMode="auto">
        <a:xfrm flipV="1">
          <a:off x="319811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112" name="Line 67"/>
        <xdr:cNvSpPr>
          <a:spLocks noChangeShapeType="1"/>
        </xdr:cNvSpPr>
      </xdr:nvSpPr>
      <xdr:spPr bwMode="auto">
        <a:xfrm flipV="1">
          <a:off x="304495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113" name="Line 69"/>
        <xdr:cNvSpPr>
          <a:spLocks noChangeShapeType="1"/>
        </xdr:cNvSpPr>
      </xdr:nvSpPr>
      <xdr:spPr bwMode="auto">
        <a:xfrm flipV="1">
          <a:off x="319811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114" name="Line 67"/>
        <xdr:cNvSpPr>
          <a:spLocks noChangeShapeType="1"/>
        </xdr:cNvSpPr>
      </xdr:nvSpPr>
      <xdr:spPr bwMode="auto">
        <a:xfrm flipV="1">
          <a:off x="304495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438" name="Line 69"/>
        <xdr:cNvSpPr>
          <a:spLocks noChangeShapeType="1"/>
        </xdr:cNvSpPr>
      </xdr:nvSpPr>
      <xdr:spPr bwMode="auto">
        <a:xfrm flipV="1">
          <a:off x="319811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439" name="Line 67"/>
        <xdr:cNvSpPr>
          <a:spLocks noChangeShapeType="1"/>
        </xdr:cNvSpPr>
      </xdr:nvSpPr>
      <xdr:spPr bwMode="auto">
        <a:xfrm flipV="1">
          <a:off x="304495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440" name="Line 69"/>
        <xdr:cNvSpPr>
          <a:spLocks noChangeShapeType="1"/>
        </xdr:cNvSpPr>
      </xdr:nvSpPr>
      <xdr:spPr bwMode="auto">
        <a:xfrm flipV="1">
          <a:off x="319811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441" name="Line 67"/>
        <xdr:cNvSpPr>
          <a:spLocks noChangeShapeType="1"/>
        </xdr:cNvSpPr>
      </xdr:nvSpPr>
      <xdr:spPr bwMode="auto">
        <a:xfrm flipV="1">
          <a:off x="304495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442" name="Line 69"/>
        <xdr:cNvSpPr>
          <a:spLocks noChangeShapeType="1"/>
        </xdr:cNvSpPr>
      </xdr:nvSpPr>
      <xdr:spPr bwMode="auto">
        <a:xfrm flipV="1">
          <a:off x="319811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443" name="Line 67"/>
        <xdr:cNvSpPr>
          <a:spLocks noChangeShapeType="1"/>
        </xdr:cNvSpPr>
      </xdr:nvSpPr>
      <xdr:spPr bwMode="auto">
        <a:xfrm flipV="1">
          <a:off x="304495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444" name="Line 69"/>
        <xdr:cNvSpPr>
          <a:spLocks noChangeShapeType="1"/>
        </xdr:cNvSpPr>
      </xdr:nvSpPr>
      <xdr:spPr bwMode="auto">
        <a:xfrm flipV="1">
          <a:off x="319811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445" name="Line 67"/>
        <xdr:cNvSpPr>
          <a:spLocks noChangeShapeType="1"/>
        </xdr:cNvSpPr>
      </xdr:nvSpPr>
      <xdr:spPr bwMode="auto">
        <a:xfrm flipV="1">
          <a:off x="304495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446" name="Line 69"/>
        <xdr:cNvSpPr>
          <a:spLocks noChangeShapeType="1"/>
        </xdr:cNvSpPr>
      </xdr:nvSpPr>
      <xdr:spPr bwMode="auto">
        <a:xfrm flipV="1">
          <a:off x="319811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447" name="Line 67"/>
        <xdr:cNvSpPr>
          <a:spLocks noChangeShapeType="1"/>
        </xdr:cNvSpPr>
      </xdr:nvSpPr>
      <xdr:spPr bwMode="auto">
        <a:xfrm flipV="1">
          <a:off x="181508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448" name="Line 69"/>
        <xdr:cNvSpPr>
          <a:spLocks noChangeShapeType="1"/>
        </xdr:cNvSpPr>
      </xdr:nvSpPr>
      <xdr:spPr bwMode="auto">
        <a:xfrm flipV="1">
          <a:off x="19667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449" name="Line 67"/>
        <xdr:cNvSpPr>
          <a:spLocks noChangeShapeType="1"/>
        </xdr:cNvSpPr>
      </xdr:nvSpPr>
      <xdr:spPr bwMode="auto">
        <a:xfrm flipV="1">
          <a:off x="181508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450" name="Line 69"/>
        <xdr:cNvSpPr>
          <a:spLocks noChangeShapeType="1"/>
        </xdr:cNvSpPr>
      </xdr:nvSpPr>
      <xdr:spPr bwMode="auto">
        <a:xfrm flipV="1">
          <a:off x="19667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451" name="Line 67"/>
        <xdr:cNvSpPr>
          <a:spLocks noChangeShapeType="1"/>
        </xdr:cNvSpPr>
      </xdr:nvSpPr>
      <xdr:spPr bwMode="auto">
        <a:xfrm flipV="1">
          <a:off x="181508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452" name="Line 69"/>
        <xdr:cNvSpPr>
          <a:spLocks noChangeShapeType="1"/>
        </xdr:cNvSpPr>
      </xdr:nvSpPr>
      <xdr:spPr bwMode="auto">
        <a:xfrm flipV="1">
          <a:off x="19667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453" name="Line 67"/>
        <xdr:cNvSpPr>
          <a:spLocks noChangeShapeType="1"/>
        </xdr:cNvSpPr>
      </xdr:nvSpPr>
      <xdr:spPr bwMode="auto">
        <a:xfrm flipV="1">
          <a:off x="181508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454" name="Line 69"/>
        <xdr:cNvSpPr>
          <a:spLocks noChangeShapeType="1"/>
        </xdr:cNvSpPr>
      </xdr:nvSpPr>
      <xdr:spPr bwMode="auto">
        <a:xfrm flipV="1">
          <a:off x="19667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455" name="Line 67"/>
        <xdr:cNvSpPr>
          <a:spLocks noChangeShapeType="1"/>
        </xdr:cNvSpPr>
      </xdr:nvSpPr>
      <xdr:spPr bwMode="auto">
        <a:xfrm flipV="1">
          <a:off x="181508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456" name="Line 69"/>
        <xdr:cNvSpPr>
          <a:spLocks noChangeShapeType="1"/>
        </xdr:cNvSpPr>
      </xdr:nvSpPr>
      <xdr:spPr bwMode="auto">
        <a:xfrm flipV="1">
          <a:off x="19667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457" name="Line 67"/>
        <xdr:cNvSpPr>
          <a:spLocks noChangeShapeType="1"/>
        </xdr:cNvSpPr>
      </xdr:nvSpPr>
      <xdr:spPr bwMode="auto">
        <a:xfrm flipV="1">
          <a:off x="181508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458" name="Line 69"/>
        <xdr:cNvSpPr>
          <a:spLocks noChangeShapeType="1"/>
        </xdr:cNvSpPr>
      </xdr:nvSpPr>
      <xdr:spPr bwMode="auto">
        <a:xfrm flipV="1">
          <a:off x="19667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459" name="Line 67"/>
        <xdr:cNvSpPr>
          <a:spLocks noChangeShapeType="1"/>
        </xdr:cNvSpPr>
      </xdr:nvSpPr>
      <xdr:spPr bwMode="auto">
        <a:xfrm flipV="1">
          <a:off x="181508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460" name="Line 69"/>
        <xdr:cNvSpPr>
          <a:spLocks noChangeShapeType="1"/>
        </xdr:cNvSpPr>
      </xdr:nvSpPr>
      <xdr:spPr bwMode="auto">
        <a:xfrm flipV="1">
          <a:off x="19667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461" name="Line 67"/>
        <xdr:cNvSpPr>
          <a:spLocks noChangeShapeType="1"/>
        </xdr:cNvSpPr>
      </xdr:nvSpPr>
      <xdr:spPr bwMode="auto">
        <a:xfrm flipV="1">
          <a:off x="181508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462" name="Line 69"/>
        <xdr:cNvSpPr>
          <a:spLocks noChangeShapeType="1"/>
        </xdr:cNvSpPr>
      </xdr:nvSpPr>
      <xdr:spPr bwMode="auto">
        <a:xfrm flipV="1">
          <a:off x="19667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463" name="Line 67"/>
        <xdr:cNvSpPr>
          <a:spLocks noChangeShapeType="1"/>
        </xdr:cNvSpPr>
      </xdr:nvSpPr>
      <xdr:spPr bwMode="auto">
        <a:xfrm flipV="1">
          <a:off x="181508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464" name="Line 69"/>
        <xdr:cNvSpPr>
          <a:spLocks noChangeShapeType="1"/>
        </xdr:cNvSpPr>
      </xdr:nvSpPr>
      <xdr:spPr bwMode="auto">
        <a:xfrm flipV="1">
          <a:off x="19667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465" name="Line 67"/>
        <xdr:cNvSpPr>
          <a:spLocks noChangeShapeType="1"/>
        </xdr:cNvSpPr>
      </xdr:nvSpPr>
      <xdr:spPr bwMode="auto">
        <a:xfrm flipV="1">
          <a:off x="181508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466" name="Line 69"/>
        <xdr:cNvSpPr>
          <a:spLocks noChangeShapeType="1"/>
        </xdr:cNvSpPr>
      </xdr:nvSpPr>
      <xdr:spPr bwMode="auto">
        <a:xfrm flipV="1">
          <a:off x="19667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467" name="Line 67"/>
        <xdr:cNvSpPr>
          <a:spLocks noChangeShapeType="1"/>
        </xdr:cNvSpPr>
      </xdr:nvSpPr>
      <xdr:spPr bwMode="auto">
        <a:xfrm flipV="1">
          <a:off x="181508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468" name="Line 69"/>
        <xdr:cNvSpPr>
          <a:spLocks noChangeShapeType="1"/>
        </xdr:cNvSpPr>
      </xdr:nvSpPr>
      <xdr:spPr bwMode="auto">
        <a:xfrm flipV="1">
          <a:off x="19667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469" name="Line 67"/>
        <xdr:cNvSpPr>
          <a:spLocks noChangeShapeType="1"/>
        </xdr:cNvSpPr>
      </xdr:nvSpPr>
      <xdr:spPr bwMode="auto">
        <a:xfrm flipV="1">
          <a:off x="181508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470" name="Line 69"/>
        <xdr:cNvSpPr>
          <a:spLocks noChangeShapeType="1"/>
        </xdr:cNvSpPr>
      </xdr:nvSpPr>
      <xdr:spPr bwMode="auto">
        <a:xfrm flipV="1">
          <a:off x="19667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471" name="Line 67"/>
        <xdr:cNvSpPr>
          <a:spLocks noChangeShapeType="1"/>
        </xdr:cNvSpPr>
      </xdr:nvSpPr>
      <xdr:spPr bwMode="auto">
        <a:xfrm flipV="1">
          <a:off x="24269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472" name="Line 69"/>
        <xdr:cNvSpPr>
          <a:spLocks noChangeShapeType="1"/>
        </xdr:cNvSpPr>
      </xdr:nvSpPr>
      <xdr:spPr bwMode="auto">
        <a:xfrm flipV="1">
          <a:off x="25801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473" name="Line 67"/>
        <xdr:cNvSpPr>
          <a:spLocks noChangeShapeType="1"/>
        </xdr:cNvSpPr>
      </xdr:nvSpPr>
      <xdr:spPr bwMode="auto">
        <a:xfrm flipV="1">
          <a:off x="24269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474" name="Line 69"/>
        <xdr:cNvSpPr>
          <a:spLocks noChangeShapeType="1"/>
        </xdr:cNvSpPr>
      </xdr:nvSpPr>
      <xdr:spPr bwMode="auto">
        <a:xfrm flipV="1">
          <a:off x="25801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475" name="Line 67"/>
        <xdr:cNvSpPr>
          <a:spLocks noChangeShapeType="1"/>
        </xdr:cNvSpPr>
      </xdr:nvSpPr>
      <xdr:spPr bwMode="auto">
        <a:xfrm flipV="1">
          <a:off x="24269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476" name="Line 69"/>
        <xdr:cNvSpPr>
          <a:spLocks noChangeShapeType="1"/>
        </xdr:cNvSpPr>
      </xdr:nvSpPr>
      <xdr:spPr bwMode="auto">
        <a:xfrm flipV="1">
          <a:off x="25801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477" name="Line 67"/>
        <xdr:cNvSpPr>
          <a:spLocks noChangeShapeType="1"/>
        </xdr:cNvSpPr>
      </xdr:nvSpPr>
      <xdr:spPr bwMode="auto">
        <a:xfrm flipV="1">
          <a:off x="24269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478" name="Line 69"/>
        <xdr:cNvSpPr>
          <a:spLocks noChangeShapeType="1"/>
        </xdr:cNvSpPr>
      </xdr:nvSpPr>
      <xdr:spPr bwMode="auto">
        <a:xfrm flipV="1">
          <a:off x="25801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479" name="Line 67"/>
        <xdr:cNvSpPr>
          <a:spLocks noChangeShapeType="1"/>
        </xdr:cNvSpPr>
      </xdr:nvSpPr>
      <xdr:spPr bwMode="auto">
        <a:xfrm flipV="1">
          <a:off x="24269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480" name="Line 69"/>
        <xdr:cNvSpPr>
          <a:spLocks noChangeShapeType="1"/>
        </xdr:cNvSpPr>
      </xdr:nvSpPr>
      <xdr:spPr bwMode="auto">
        <a:xfrm flipV="1">
          <a:off x="25801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481" name="Line 67"/>
        <xdr:cNvSpPr>
          <a:spLocks noChangeShapeType="1"/>
        </xdr:cNvSpPr>
      </xdr:nvSpPr>
      <xdr:spPr bwMode="auto">
        <a:xfrm flipV="1">
          <a:off x="24269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482" name="Line 69"/>
        <xdr:cNvSpPr>
          <a:spLocks noChangeShapeType="1"/>
        </xdr:cNvSpPr>
      </xdr:nvSpPr>
      <xdr:spPr bwMode="auto">
        <a:xfrm flipV="1">
          <a:off x="25801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483" name="Line 67"/>
        <xdr:cNvSpPr>
          <a:spLocks noChangeShapeType="1"/>
        </xdr:cNvSpPr>
      </xdr:nvSpPr>
      <xdr:spPr bwMode="auto">
        <a:xfrm flipV="1">
          <a:off x="24269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484" name="Line 69"/>
        <xdr:cNvSpPr>
          <a:spLocks noChangeShapeType="1"/>
        </xdr:cNvSpPr>
      </xdr:nvSpPr>
      <xdr:spPr bwMode="auto">
        <a:xfrm flipV="1">
          <a:off x="25801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485" name="Line 67"/>
        <xdr:cNvSpPr>
          <a:spLocks noChangeShapeType="1"/>
        </xdr:cNvSpPr>
      </xdr:nvSpPr>
      <xdr:spPr bwMode="auto">
        <a:xfrm flipV="1">
          <a:off x="24269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486" name="Line 69"/>
        <xdr:cNvSpPr>
          <a:spLocks noChangeShapeType="1"/>
        </xdr:cNvSpPr>
      </xdr:nvSpPr>
      <xdr:spPr bwMode="auto">
        <a:xfrm flipV="1">
          <a:off x="25801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487" name="Line 67"/>
        <xdr:cNvSpPr>
          <a:spLocks noChangeShapeType="1"/>
        </xdr:cNvSpPr>
      </xdr:nvSpPr>
      <xdr:spPr bwMode="auto">
        <a:xfrm flipV="1">
          <a:off x="24269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488" name="Line 69"/>
        <xdr:cNvSpPr>
          <a:spLocks noChangeShapeType="1"/>
        </xdr:cNvSpPr>
      </xdr:nvSpPr>
      <xdr:spPr bwMode="auto">
        <a:xfrm flipV="1">
          <a:off x="25801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489" name="Line 67"/>
        <xdr:cNvSpPr>
          <a:spLocks noChangeShapeType="1"/>
        </xdr:cNvSpPr>
      </xdr:nvSpPr>
      <xdr:spPr bwMode="auto">
        <a:xfrm flipV="1">
          <a:off x="24269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490" name="Line 69"/>
        <xdr:cNvSpPr>
          <a:spLocks noChangeShapeType="1"/>
        </xdr:cNvSpPr>
      </xdr:nvSpPr>
      <xdr:spPr bwMode="auto">
        <a:xfrm flipV="1">
          <a:off x="25801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491" name="Line 67"/>
        <xdr:cNvSpPr>
          <a:spLocks noChangeShapeType="1"/>
        </xdr:cNvSpPr>
      </xdr:nvSpPr>
      <xdr:spPr bwMode="auto">
        <a:xfrm flipV="1">
          <a:off x="24269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492" name="Line 69"/>
        <xdr:cNvSpPr>
          <a:spLocks noChangeShapeType="1"/>
        </xdr:cNvSpPr>
      </xdr:nvSpPr>
      <xdr:spPr bwMode="auto">
        <a:xfrm flipV="1">
          <a:off x="25801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493" name="Line 67"/>
        <xdr:cNvSpPr>
          <a:spLocks noChangeShapeType="1"/>
        </xdr:cNvSpPr>
      </xdr:nvSpPr>
      <xdr:spPr bwMode="auto">
        <a:xfrm flipV="1">
          <a:off x="24269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494" name="Line 69"/>
        <xdr:cNvSpPr>
          <a:spLocks noChangeShapeType="1"/>
        </xdr:cNvSpPr>
      </xdr:nvSpPr>
      <xdr:spPr bwMode="auto">
        <a:xfrm flipV="1">
          <a:off x="25801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47625</xdr:colOff>
      <xdr:row>0</xdr:row>
      <xdr:rowOff>1543050</xdr:rowOff>
    </xdr:from>
    <xdr:to>
      <xdr:col>28</xdr:col>
      <xdr:colOff>0</xdr:colOff>
      <xdr:row>0</xdr:row>
      <xdr:rowOff>1685925</xdr:rowOff>
    </xdr:to>
    <xdr:sp macro="" textlink="">
      <xdr:nvSpPr>
        <xdr:cNvPr id="4495" name="Text Box 33"/>
        <xdr:cNvSpPr txBox="1">
          <a:spLocks noChangeArrowheads="1"/>
        </xdr:cNvSpPr>
      </xdr:nvSpPr>
      <xdr:spPr bwMode="auto">
        <a:xfrm>
          <a:off x="763714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496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0</xdr:row>
      <xdr:rowOff>1533525</xdr:rowOff>
    </xdr:from>
    <xdr:to>
      <xdr:col>24</xdr:col>
      <xdr:colOff>0</xdr:colOff>
      <xdr:row>1</xdr:row>
      <xdr:rowOff>0</xdr:rowOff>
    </xdr:to>
    <xdr:sp macro="" textlink="">
      <xdr:nvSpPr>
        <xdr:cNvPr id="4497" name="Line 68"/>
        <xdr:cNvSpPr>
          <a:spLocks noChangeShapeType="1"/>
        </xdr:cNvSpPr>
      </xdr:nvSpPr>
      <xdr:spPr bwMode="auto">
        <a:xfrm flipV="1">
          <a:off x="649224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498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499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500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501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502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503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504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505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506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507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508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509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510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511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512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513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514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515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516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517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518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519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520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47625</xdr:colOff>
      <xdr:row>0</xdr:row>
      <xdr:rowOff>1543050</xdr:rowOff>
    </xdr:from>
    <xdr:to>
      <xdr:col>54</xdr:col>
      <xdr:colOff>0</xdr:colOff>
      <xdr:row>0</xdr:row>
      <xdr:rowOff>1685925</xdr:rowOff>
    </xdr:to>
    <xdr:sp macro="" textlink="">
      <xdr:nvSpPr>
        <xdr:cNvPr id="4521" name="Text Box 33"/>
        <xdr:cNvSpPr txBox="1">
          <a:spLocks noChangeArrowheads="1"/>
        </xdr:cNvSpPr>
      </xdr:nvSpPr>
      <xdr:spPr bwMode="auto">
        <a:xfrm>
          <a:off x="763714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522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0</xdr:row>
      <xdr:rowOff>1533525</xdr:rowOff>
    </xdr:from>
    <xdr:to>
      <xdr:col>50</xdr:col>
      <xdr:colOff>0</xdr:colOff>
      <xdr:row>1</xdr:row>
      <xdr:rowOff>0</xdr:rowOff>
    </xdr:to>
    <xdr:sp macro="" textlink="">
      <xdr:nvSpPr>
        <xdr:cNvPr id="4523" name="Line 68"/>
        <xdr:cNvSpPr>
          <a:spLocks noChangeShapeType="1"/>
        </xdr:cNvSpPr>
      </xdr:nvSpPr>
      <xdr:spPr bwMode="auto">
        <a:xfrm flipV="1">
          <a:off x="649224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524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525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526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527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528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529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530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531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532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533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534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535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536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537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538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539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540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541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542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543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544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545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546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47625</xdr:colOff>
      <xdr:row>0</xdr:row>
      <xdr:rowOff>1543050</xdr:rowOff>
    </xdr:from>
    <xdr:to>
      <xdr:col>67</xdr:col>
      <xdr:colOff>0</xdr:colOff>
      <xdr:row>0</xdr:row>
      <xdr:rowOff>1685925</xdr:rowOff>
    </xdr:to>
    <xdr:sp macro="" textlink="">
      <xdr:nvSpPr>
        <xdr:cNvPr id="4573" name="Text Box 33"/>
        <xdr:cNvSpPr txBox="1">
          <a:spLocks noChangeArrowheads="1"/>
        </xdr:cNvSpPr>
      </xdr:nvSpPr>
      <xdr:spPr bwMode="auto">
        <a:xfrm>
          <a:off x="763714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574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0</xdr:row>
      <xdr:rowOff>1533525</xdr:rowOff>
    </xdr:from>
    <xdr:to>
      <xdr:col>63</xdr:col>
      <xdr:colOff>0</xdr:colOff>
      <xdr:row>1</xdr:row>
      <xdr:rowOff>0</xdr:rowOff>
    </xdr:to>
    <xdr:sp macro="" textlink="">
      <xdr:nvSpPr>
        <xdr:cNvPr id="4575" name="Line 68"/>
        <xdr:cNvSpPr>
          <a:spLocks noChangeShapeType="1"/>
        </xdr:cNvSpPr>
      </xdr:nvSpPr>
      <xdr:spPr bwMode="auto">
        <a:xfrm flipV="1">
          <a:off x="649224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576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577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578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579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580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581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582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583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584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585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586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587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588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589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590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591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592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593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594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595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596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597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598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47625</xdr:colOff>
      <xdr:row>0</xdr:row>
      <xdr:rowOff>1543050</xdr:rowOff>
    </xdr:from>
    <xdr:to>
      <xdr:col>41</xdr:col>
      <xdr:colOff>0</xdr:colOff>
      <xdr:row>0</xdr:row>
      <xdr:rowOff>1685925</xdr:rowOff>
    </xdr:to>
    <xdr:sp macro="" textlink="">
      <xdr:nvSpPr>
        <xdr:cNvPr id="4599" name="Text Box 33"/>
        <xdr:cNvSpPr txBox="1">
          <a:spLocks noChangeArrowheads="1"/>
        </xdr:cNvSpPr>
      </xdr:nvSpPr>
      <xdr:spPr bwMode="auto">
        <a:xfrm>
          <a:off x="763714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600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1533525</xdr:rowOff>
    </xdr:from>
    <xdr:to>
      <xdr:col>37</xdr:col>
      <xdr:colOff>0</xdr:colOff>
      <xdr:row>1</xdr:row>
      <xdr:rowOff>0</xdr:rowOff>
    </xdr:to>
    <xdr:sp macro="" textlink="">
      <xdr:nvSpPr>
        <xdr:cNvPr id="4601" name="Line 68"/>
        <xdr:cNvSpPr>
          <a:spLocks noChangeShapeType="1"/>
        </xdr:cNvSpPr>
      </xdr:nvSpPr>
      <xdr:spPr bwMode="auto">
        <a:xfrm flipV="1">
          <a:off x="649224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602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603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604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605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606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38</xdr:row>
      <xdr:rowOff>1543050</xdr:rowOff>
    </xdr:from>
    <xdr:to>
      <xdr:col>35</xdr:col>
      <xdr:colOff>0</xdr:colOff>
      <xdr:row>39</xdr:row>
      <xdr:rowOff>9525</xdr:rowOff>
    </xdr:to>
    <xdr:sp macro="" textlink="">
      <xdr:nvSpPr>
        <xdr:cNvPr id="4607" name="Line 24"/>
        <xdr:cNvSpPr>
          <a:spLocks noChangeShapeType="1"/>
        </xdr:cNvSpPr>
      </xdr:nvSpPr>
      <xdr:spPr bwMode="auto">
        <a:xfrm flipV="1">
          <a:off x="5707380" y="1529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38</xdr:row>
      <xdr:rowOff>1562100</xdr:rowOff>
    </xdr:from>
    <xdr:to>
      <xdr:col>39</xdr:col>
      <xdr:colOff>0</xdr:colOff>
      <xdr:row>39</xdr:row>
      <xdr:rowOff>28575</xdr:rowOff>
    </xdr:to>
    <xdr:sp macro="" textlink="">
      <xdr:nvSpPr>
        <xdr:cNvPr id="4608" name="Line 26"/>
        <xdr:cNvSpPr>
          <a:spLocks noChangeShapeType="1"/>
        </xdr:cNvSpPr>
      </xdr:nvSpPr>
      <xdr:spPr bwMode="auto">
        <a:xfrm flipV="1">
          <a:off x="7223760" y="1530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38</xdr:row>
      <xdr:rowOff>1543050</xdr:rowOff>
    </xdr:from>
    <xdr:to>
      <xdr:col>35</xdr:col>
      <xdr:colOff>0</xdr:colOff>
      <xdr:row>39</xdr:row>
      <xdr:rowOff>9525</xdr:rowOff>
    </xdr:to>
    <xdr:sp macro="" textlink="">
      <xdr:nvSpPr>
        <xdr:cNvPr id="4609" name="Line 548"/>
        <xdr:cNvSpPr>
          <a:spLocks noChangeShapeType="1"/>
        </xdr:cNvSpPr>
      </xdr:nvSpPr>
      <xdr:spPr bwMode="auto">
        <a:xfrm flipV="1">
          <a:off x="5707380" y="1529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38</xdr:row>
      <xdr:rowOff>1562100</xdr:rowOff>
    </xdr:from>
    <xdr:to>
      <xdr:col>39</xdr:col>
      <xdr:colOff>0</xdr:colOff>
      <xdr:row>39</xdr:row>
      <xdr:rowOff>28575</xdr:rowOff>
    </xdr:to>
    <xdr:sp macro="" textlink="">
      <xdr:nvSpPr>
        <xdr:cNvPr id="4610" name="Line 550"/>
        <xdr:cNvSpPr>
          <a:spLocks noChangeShapeType="1"/>
        </xdr:cNvSpPr>
      </xdr:nvSpPr>
      <xdr:spPr bwMode="auto">
        <a:xfrm flipV="1">
          <a:off x="7223760" y="1530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611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612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613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614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615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616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617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618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619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620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621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622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38</xdr:row>
      <xdr:rowOff>1543050</xdr:rowOff>
    </xdr:from>
    <xdr:to>
      <xdr:col>35</xdr:col>
      <xdr:colOff>0</xdr:colOff>
      <xdr:row>39</xdr:row>
      <xdr:rowOff>9525</xdr:rowOff>
    </xdr:to>
    <xdr:sp macro="" textlink="">
      <xdr:nvSpPr>
        <xdr:cNvPr id="4623" name="Line 24"/>
        <xdr:cNvSpPr>
          <a:spLocks noChangeShapeType="1"/>
        </xdr:cNvSpPr>
      </xdr:nvSpPr>
      <xdr:spPr bwMode="auto">
        <a:xfrm flipV="1">
          <a:off x="5707380" y="1529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38</xdr:row>
      <xdr:rowOff>1562100</xdr:rowOff>
    </xdr:from>
    <xdr:to>
      <xdr:col>39</xdr:col>
      <xdr:colOff>0</xdr:colOff>
      <xdr:row>39</xdr:row>
      <xdr:rowOff>28575</xdr:rowOff>
    </xdr:to>
    <xdr:sp macro="" textlink="">
      <xdr:nvSpPr>
        <xdr:cNvPr id="4624" name="Line 26"/>
        <xdr:cNvSpPr>
          <a:spLocks noChangeShapeType="1"/>
        </xdr:cNvSpPr>
      </xdr:nvSpPr>
      <xdr:spPr bwMode="auto">
        <a:xfrm flipV="1">
          <a:off x="7223760" y="1530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38</xdr:row>
      <xdr:rowOff>1543050</xdr:rowOff>
    </xdr:from>
    <xdr:to>
      <xdr:col>35</xdr:col>
      <xdr:colOff>0</xdr:colOff>
      <xdr:row>39</xdr:row>
      <xdr:rowOff>9525</xdr:rowOff>
    </xdr:to>
    <xdr:sp macro="" textlink="">
      <xdr:nvSpPr>
        <xdr:cNvPr id="4625" name="Line 548"/>
        <xdr:cNvSpPr>
          <a:spLocks noChangeShapeType="1"/>
        </xdr:cNvSpPr>
      </xdr:nvSpPr>
      <xdr:spPr bwMode="auto">
        <a:xfrm flipV="1">
          <a:off x="5707380" y="1529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38</xdr:row>
      <xdr:rowOff>1562100</xdr:rowOff>
    </xdr:from>
    <xdr:to>
      <xdr:col>39</xdr:col>
      <xdr:colOff>0</xdr:colOff>
      <xdr:row>39</xdr:row>
      <xdr:rowOff>28575</xdr:rowOff>
    </xdr:to>
    <xdr:sp macro="" textlink="">
      <xdr:nvSpPr>
        <xdr:cNvPr id="4626" name="Line 550"/>
        <xdr:cNvSpPr>
          <a:spLocks noChangeShapeType="1"/>
        </xdr:cNvSpPr>
      </xdr:nvSpPr>
      <xdr:spPr bwMode="auto">
        <a:xfrm flipV="1">
          <a:off x="7223760" y="1530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627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628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629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630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631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632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27000</xdr:colOff>
      <xdr:row>0</xdr:row>
      <xdr:rowOff>1514880</xdr:rowOff>
    </xdr:from>
    <xdr:to>
      <xdr:col>5</xdr:col>
      <xdr:colOff>27000</xdr:colOff>
      <xdr:row>1</xdr:row>
      <xdr:rowOff>333765</xdr:rowOff>
    </xdr:to>
    <xdr:sp macro="" textlink="">
      <xdr:nvSpPr>
        <xdr:cNvPr id="4654" name="Line 1"/>
        <xdr:cNvSpPr/>
      </xdr:nvSpPr>
      <xdr:spPr>
        <a:xfrm flipV="1">
          <a:off x="4271340" y="1126260"/>
          <a:ext cx="0" cy="335265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7</xdr:col>
      <xdr:colOff>27000</xdr:colOff>
      <xdr:row>0</xdr:row>
      <xdr:rowOff>1514880</xdr:rowOff>
    </xdr:from>
    <xdr:to>
      <xdr:col>7</xdr:col>
      <xdr:colOff>27000</xdr:colOff>
      <xdr:row>1</xdr:row>
      <xdr:rowOff>333765</xdr:rowOff>
    </xdr:to>
    <xdr:sp macro="" textlink="">
      <xdr:nvSpPr>
        <xdr:cNvPr id="4655" name="Line 1"/>
        <xdr:cNvSpPr/>
      </xdr:nvSpPr>
      <xdr:spPr>
        <a:xfrm flipV="1">
          <a:off x="5002860" y="1126260"/>
          <a:ext cx="0" cy="335265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4633" name="Text Box 33"/>
        <xdr:cNvSpPr txBox="1">
          <a:spLocks noChangeArrowheads="1"/>
        </xdr:cNvSpPr>
      </xdr:nvSpPr>
      <xdr:spPr bwMode="auto">
        <a:xfrm>
          <a:off x="763714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634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4635" name="Line 68"/>
        <xdr:cNvSpPr>
          <a:spLocks noChangeShapeType="1"/>
        </xdr:cNvSpPr>
      </xdr:nvSpPr>
      <xdr:spPr bwMode="auto">
        <a:xfrm flipV="1">
          <a:off x="649224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636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637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638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639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640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641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642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643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644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645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646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647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648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649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650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651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652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653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656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657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658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659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660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47625</xdr:colOff>
      <xdr:row>0</xdr:row>
      <xdr:rowOff>1543050</xdr:rowOff>
    </xdr:from>
    <xdr:to>
      <xdr:col>28</xdr:col>
      <xdr:colOff>0</xdr:colOff>
      <xdr:row>0</xdr:row>
      <xdr:rowOff>1685925</xdr:rowOff>
    </xdr:to>
    <xdr:sp macro="" textlink="">
      <xdr:nvSpPr>
        <xdr:cNvPr id="4661" name="Text Box 33"/>
        <xdr:cNvSpPr txBox="1">
          <a:spLocks noChangeArrowheads="1"/>
        </xdr:cNvSpPr>
      </xdr:nvSpPr>
      <xdr:spPr bwMode="auto">
        <a:xfrm>
          <a:off x="763714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662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0</xdr:row>
      <xdr:rowOff>1533525</xdr:rowOff>
    </xdr:from>
    <xdr:to>
      <xdr:col>24</xdr:col>
      <xdr:colOff>0</xdr:colOff>
      <xdr:row>1</xdr:row>
      <xdr:rowOff>0</xdr:rowOff>
    </xdr:to>
    <xdr:sp macro="" textlink="">
      <xdr:nvSpPr>
        <xdr:cNvPr id="4663" name="Line 68"/>
        <xdr:cNvSpPr>
          <a:spLocks noChangeShapeType="1"/>
        </xdr:cNvSpPr>
      </xdr:nvSpPr>
      <xdr:spPr bwMode="auto">
        <a:xfrm flipV="1">
          <a:off x="649224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664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665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666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667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668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669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670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671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672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673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674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675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676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677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678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679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680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681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682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683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684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685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686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47625</xdr:colOff>
      <xdr:row>0</xdr:row>
      <xdr:rowOff>1543050</xdr:rowOff>
    </xdr:from>
    <xdr:to>
      <xdr:col>41</xdr:col>
      <xdr:colOff>0</xdr:colOff>
      <xdr:row>0</xdr:row>
      <xdr:rowOff>1685925</xdr:rowOff>
    </xdr:to>
    <xdr:sp macro="" textlink="">
      <xdr:nvSpPr>
        <xdr:cNvPr id="4687" name="Text Box 33"/>
        <xdr:cNvSpPr txBox="1">
          <a:spLocks noChangeArrowheads="1"/>
        </xdr:cNvSpPr>
      </xdr:nvSpPr>
      <xdr:spPr bwMode="auto">
        <a:xfrm>
          <a:off x="763714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688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1533525</xdr:rowOff>
    </xdr:from>
    <xdr:to>
      <xdr:col>37</xdr:col>
      <xdr:colOff>0</xdr:colOff>
      <xdr:row>1</xdr:row>
      <xdr:rowOff>0</xdr:rowOff>
    </xdr:to>
    <xdr:sp macro="" textlink="">
      <xdr:nvSpPr>
        <xdr:cNvPr id="4689" name="Line 68"/>
        <xdr:cNvSpPr>
          <a:spLocks noChangeShapeType="1"/>
        </xdr:cNvSpPr>
      </xdr:nvSpPr>
      <xdr:spPr bwMode="auto">
        <a:xfrm flipV="1">
          <a:off x="649224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690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691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692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693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694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695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696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697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698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699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700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701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702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703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704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705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706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707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708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709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710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711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712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47625</xdr:colOff>
      <xdr:row>0</xdr:row>
      <xdr:rowOff>1543050</xdr:rowOff>
    </xdr:from>
    <xdr:to>
      <xdr:col>54</xdr:col>
      <xdr:colOff>0</xdr:colOff>
      <xdr:row>0</xdr:row>
      <xdr:rowOff>1685925</xdr:rowOff>
    </xdr:to>
    <xdr:sp macro="" textlink="">
      <xdr:nvSpPr>
        <xdr:cNvPr id="4713" name="Text Box 33"/>
        <xdr:cNvSpPr txBox="1">
          <a:spLocks noChangeArrowheads="1"/>
        </xdr:cNvSpPr>
      </xdr:nvSpPr>
      <xdr:spPr bwMode="auto">
        <a:xfrm>
          <a:off x="763714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714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0</xdr:row>
      <xdr:rowOff>1533525</xdr:rowOff>
    </xdr:from>
    <xdr:to>
      <xdr:col>50</xdr:col>
      <xdr:colOff>0</xdr:colOff>
      <xdr:row>1</xdr:row>
      <xdr:rowOff>0</xdr:rowOff>
    </xdr:to>
    <xdr:sp macro="" textlink="">
      <xdr:nvSpPr>
        <xdr:cNvPr id="4715" name="Line 68"/>
        <xdr:cNvSpPr>
          <a:spLocks noChangeShapeType="1"/>
        </xdr:cNvSpPr>
      </xdr:nvSpPr>
      <xdr:spPr bwMode="auto">
        <a:xfrm flipV="1">
          <a:off x="649224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716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717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718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719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720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721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722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723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724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725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726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727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728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729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730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731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732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733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734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735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736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737" name="Line 67"/>
        <xdr:cNvSpPr>
          <a:spLocks noChangeShapeType="1"/>
        </xdr:cNvSpPr>
      </xdr:nvSpPr>
      <xdr:spPr bwMode="auto">
        <a:xfrm flipV="1">
          <a:off x="570738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738" name="Line 69"/>
        <xdr:cNvSpPr>
          <a:spLocks noChangeShapeType="1"/>
        </xdr:cNvSpPr>
      </xdr:nvSpPr>
      <xdr:spPr bwMode="auto">
        <a:xfrm flipV="1">
          <a:off x="72237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59</xdr:col>
      <xdr:colOff>27000</xdr:colOff>
      <xdr:row>1</xdr:row>
      <xdr:rowOff>343440</xdr:rowOff>
    </xdr:from>
    <xdr:to>
      <xdr:col>59</xdr:col>
      <xdr:colOff>27000</xdr:colOff>
      <xdr:row>2</xdr:row>
      <xdr:rowOff>297720</xdr:rowOff>
    </xdr:to>
    <xdr:sp macro="" textlink="">
      <xdr:nvSpPr>
        <xdr:cNvPr id="4739" name="Line 1"/>
        <xdr:cNvSpPr/>
      </xdr:nvSpPr>
      <xdr:spPr>
        <a:xfrm flipV="1">
          <a:off x="5002860" y="1509300"/>
          <a:ext cx="0" cy="327660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594360</xdr:colOff>
      <xdr:row>0</xdr:row>
      <xdr:rowOff>76200</xdr:rowOff>
    </xdr:from>
    <xdr:to>
      <xdr:col>8</xdr:col>
      <xdr:colOff>167640</xdr:colOff>
      <xdr:row>3</xdr:row>
      <xdr:rowOff>60960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3160" y="76200"/>
          <a:ext cx="2621280" cy="533400"/>
        </a:xfrm>
        <a:prstGeom prst="rect">
          <a:avLst/>
        </a:prstGeom>
        <a:noFill/>
      </xdr:spPr>
    </xdr:pic>
    <xdr:clientData/>
  </xdr:twoCellAnchor>
  <xdr:twoCellAnchor>
    <xdr:from>
      <xdr:col>14</xdr:col>
      <xdr:colOff>15240</xdr:colOff>
      <xdr:row>1</xdr:row>
      <xdr:rowOff>137160</xdr:rowOff>
    </xdr:from>
    <xdr:to>
      <xdr:col>15</xdr:col>
      <xdr:colOff>426720</xdr:colOff>
      <xdr:row>5</xdr:row>
      <xdr:rowOff>22860</xdr:rowOff>
    </xdr:to>
    <xdr:sp macro="" textlink="">
      <xdr:nvSpPr>
        <xdr:cNvPr id="3" name="Bent-Up Arrow 2"/>
        <xdr:cNvSpPr/>
      </xdr:nvSpPr>
      <xdr:spPr>
        <a:xfrm rot="5400000" flipV="1">
          <a:off x="8660130" y="148590"/>
          <a:ext cx="678180" cy="1021080"/>
        </a:xfrm>
        <a:prstGeom prst="bentUpArrow">
          <a:avLst>
            <a:gd name="adj1" fmla="val 25000"/>
            <a:gd name="adj2" fmla="val 24432"/>
            <a:gd name="adj3" fmla="val 25000"/>
          </a:avLst>
        </a:prstGeom>
        <a:solidFill>
          <a:schemeClr val="bg1">
            <a:lumMod val="65000"/>
          </a:schemeClr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l-G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rris/Desktop/New%20folder/&#917;&#926;&#913;&#924;&#919;&#925;&#921;&#917;&#931;%20&#914;&#913;&#920;&#924;&#927;&#923;&#927;&#915;&#921;&#917;&#931;/&#913;&#921;&#931;&#920;&#919;&#932;&#921;&#922;&#919;%202%20&#917;&#932;&#919;%202012-2014/2%20&#917;&#932;&#919;%20&#913;&#921;&#931;&#920;&#919;&#932;&#921;&#922;&#919;%20&#915;%20&#917;&#926;&#913;&#924;&#919;&#925;&#927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2 ΕΤΗ ΑΙΣΘΗΤΙΚΗ Γ ΕΞΑΜΗΝΟ"/>
    </sheetNames>
    <definedNames>
      <definedName name="Button1_Click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9"/>
  <sheetViews>
    <sheetView topLeftCell="AY21" workbookViewId="0">
      <selection activeCell="BD24" sqref="BD24:BD27"/>
    </sheetView>
  </sheetViews>
  <sheetFormatPr defaultRowHeight="14.4"/>
  <cols>
    <col min="1" max="1" width="4.6640625" customWidth="1"/>
    <col min="2" max="2" width="5.44140625" customWidth="1"/>
    <col min="3" max="3" width="31.88671875" customWidth="1"/>
    <col min="4" max="4" width="17.5546875" customWidth="1"/>
    <col min="5" max="10" width="5.33203125" customWidth="1"/>
    <col min="11" max="11" width="6.109375" customWidth="1"/>
    <col min="12" max="14" width="5.33203125" customWidth="1"/>
    <col min="15" max="15" width="6.109375" customWidth="1"/>
    <col min="16" max="16" width="11.5546875" customWidth="1"/>
    <col min="17" max="17" width="17.109375" customWidth="1"/>
    <col min="18" max="23" width="5.33203125" customWidth="1"/>
    <col min="24" max="24" width="6.109375" customWidth="1"/>
    <col min="25" max="27" width="5.33203125" customWidth="1"/>
    <col min="28" max="28" width="6.109375" customWidth="1"/>
    <col min="29" max="29" width="11.6640625" customWidth="1"/>
    <col min="30" max="30" width="17.109375" customWidth="1"/>
    <col min="31" max="36" width="5.33203125" customWidth="1"/>
    <col min="37" max="37" width="6.109375" customWidth="1"/>
    <col min="38" max="40" width="5.33203125" customWidth="1"/>
    <col min="41" max="41" width="6.109375" customWidth="1"/>
    <col min="42" max="42" width="11.88671875" customWidth="1"/>
    <col min="43" max="43" width="16.5546875" customWidth="1"/>
    <col min="44" max="49" width="5.33203125" customWidth="1"/>
    <col min="50" max="50" width="6.33203125" customWidth="1"/>
    <col min="51" max="53" width="5.33203125" customWidth="1"/>
    <col min="54" max="54" width="6.33203125" customWidth="1"/>
    <col min="55" max="55" width="12.33203125" customWidth="1"/>
    <col min="56" max="56" width="16.5546875" customWidth="1"/>
    <col min="57" max="62" width="5.33203125" customWidth="1"/>
    <col min="63" max="63" width="6.33203125" customWidth="1"/>
    <col min="64" max="66" width="5.33203125" customWidth="1"/>
    <col min="67" max="67" width="6.33203125" customWidth="1"/>
    <col min="68" max="68" width="12.33203125" customWidth="1"/>
  </cols>
  <sheetData>
    <row r="1" spans="1:68" ht="92.25" customHeight="1">
      <c r="A1" s="1" t="s">
        <v>0</v>
      </c>
      <c r="B1" s="2" t="s">
        <v>1</v>
      </c>
      <c r="C1" s="1" t="s">
        <v>2</v>
      </c>
      <c r="D1" s="3" t="s">
        <v>10</v>
      </c>
      <c r="E1" s="57" t="s">
        <v>3</v>
      </c>
      <c r="F1" s="58"/>
      <c r="G1" s="57" t="s">
        <v>4</v>
      </c>
      <c r="H1" s="58"/>
      <c r="I1" s="57" t="s">
        <v>5</v>
      </c>
      <c r="J1" s="58"/>
      <c r="K1" s="57" t="s">
        <v>6</v>
      </c>
      <c r="L1" s="58"/>
      <c r="M1" s="57" t="s">
        <v>7</v>
      </c>
      <c r="N1" s="58"/>
      <c r="O1" s="4" t="s">
        <v>8</v>
      </c>
      <c r="P1" s="5" t="s">
        <v>9</v>
      </c>
      <c r="Q1" s="3" t="s">
        <v>10</v>
      </c>
      <c r="R1" s="57" t="s">
        <v>3</v>
      </c>
      <c r="S1" s="58"/>
      <c r="T1" s="57" t="s">
        <v>4</v>
      </c>
      <c r="U1" s="58"/>
      <c r="V1" s="57" t="s">
        <v>5</v>
      </c>
      <c r="W1" s="58"/>
      <c r="X1" s="57" t="s">
        <v>6</v>
      </c>
      <c r="Y1" s="58"/>
      <c r="Z1" s="57" t="s">
        <v>7</v>
      </c>
      <c r="AA1" s="58"/>
      <c r="AB1" s="13" t="s">
        <v>8</v>
      </c>
      <c r="AC1" s="5" t="s">
        <v>9</v>
      </c>
      <c r="AD1" s="3" t="s">
        <v>10</v>
      </c>
      <c r="AE1" s="57" t="s">
        <v>3</v>
      </c>
      <c r="AF1" s="58"/>
      <c r="AG1" s="57" t="s">
        <v>4</v>
      </c>
      <c r="AH1" s="58"/>
      <c r="AI1" s="57" t="s">
        <v>5</v>
      </c>
      <c r="AJ1" s="58"/>
      <c r="AK1" s="57" t="s">
        <v>6</v>
      </c>
      <c r="AL1" s="58"/>
      <c r="AM1" s="57" t="s">
        <v>7</v>
      </c>
      <c r="AN1" s="58"/>
      <c r="AO1" s="14" t="s">
        <v>8</v>
      </c>
      <c r="AP1" s="5" t="s">
        <v>9</v>
      </c>
      <c r="AQ1" s="3" t="s">
        <v>10</v>
      </c>
      <c r="AR1" s="57" t="s">
        <v>3</v>
      </c>
      <c r="AS1" s="58"/>
      <c r="AT1" s="57" t="s">
        <v>4</v>
      </c>
      <c r="AU1" s="58"/>
      <c r="AV1" s="57" t="s">
        <v>5</v>
      </c>
      <c r="AW1" s="58"/>
      <c r="AX1" s="57" t="s">
        <v>6</v>
      </c>
      <c r="AY1" s="58"/>
      <c r="AZ1" s="57" t="s">
        <v>7</v>
      </c>
      <c r="BA1" s="58"/>
      <c r="BB1" s="15" t="s">
        <v>8</v>
      </c>
      <c r="BC1" s="5" t="s">
        <v>9</v>
      </c>
      <c r="BD1" s="3" t="s">
        <v>10</v>
      </c>
      <c r="BE1" s="57" t="s">
        <v>3</v>
      </c>
      <c r="BF1" s="58"/>
      <c r="BG1" s="57" t="s">
        <v>4</v>
      </c>
      <c r="BH1" s="58"/>
      <c r="BI1" s="57" t="s">
        <v>5</v>
      </c>
      <c r="BJ1" s="58"/>
      <c r="BK1" s="57" t="s">
        <v>6</v>
      </c>
      <c r="BL1" s="58"/>
      <c r="BM1" s="57" t="s">
        <v>7</v>
      </c>
      <c r="BN1" s="58"/>
      <c r="BO1" s="16" t="s">
        <v>8</v>
      </c>
      <c r="BP1" s="5" t="s">
        <v>9</v>
      </c>
    </row>
    <row r="2" spans="1:68" ht="30" customHeight="1">
      <c r="A2" s="6">
        <v>1</v>
      </c>
      <c r="B2" s="30">
        <v>1112</v>
      </c>
      <c r="C2" s="30" t="s">
        <v>34</v>
      </c>
      <c r="D2" s="55" t="s">
        <v>52</v>
      </c>
      <c r="E2" s="27">
        <v>90</v>
      </c>
      <c r="F2" s="28">
        <f>E2*10%</f>
        <v>9</v>
      </c>
      <c r="G2" s="10">
        <v>100</v>
      </c>
      <c r="H2" s="28">
        <f>G2*10%</f>
        <v>10</v>
      </c>
      <c r="I2" s="10">
        <v>95</v>
      </c>
      <c r="J2" s="28">
        <f t="shared" ref="J2:J27" si="0">I2*20%</f>
        <v>19</v>
      </c>
      <c r="K2" s="28">
        <f>L2*100/40</f>
        <v>95</v>
      </c>
      <c r="L2" s="28">
        <f>SUM(F2+H2+J2)</f>
        <v>38</v>
      </c>
      <c r="M2" s="10">
        <v>94</v>
      </c>
      <c r="N2" s="28">
        <f>M2*60%</f>
        <v>56.4</v>
      </c>
      <c r="O2" s="29">
        <f>SUM(N2+L2)</f>
        <v>94.4</v>
      </c>
      <c r="P2" s="30" t="str">
        <f>IF(O2&gt;=50,"Προάγεται","Απορίπτεται")</f>
        <v>Προάγεται</v>
      </c>
      <c r="Q2" s="7" t="s">
        <v>53</v>
      </c>
      <c r="R2" s="27">
        <v>100</v>
      </c>
      <c r="S2" s="28">
        <f>R2*10%</f>
        <v>10</v>
      </c>
      <c r="T2" s="10">
        <v>100</v>
      </c>
      <c r="U2" s="28">
        <f>T2*10%</f>
        <v>10</v>
      </c>
      <c r="V2" s="10">
        <v>100</v>
      </c>
      <c r="W2" s="28">
        <f t="shared" ref="W2:W26" si="1">V2*20%</f>
        <v>20</v>
      </c>
      <c r="X2" s="28">
        <f>Y2*100/40</f>
        <v>100</v>
      </c>
      <c r="Y2" s="28">
        <f>SUM(S2+U2+W2)</f>
        <v>40</v>
      </c>
      <c r="Z2" s="10">
        <v>75</v>
      </c>
      <c r="AA2" s="28">
        <f>Z2*60%</f>
        <v>45</v>
      </c>
      <c r="AB2" s="29">
        <f>SUM(AA2+Y2)</f>
        <v>85</v>
      </c>
      <c r="AC2" s="30" t="str">
        <f>IF(AB2&gt;=50,"Προάγεται","Απορίπτεται")</f>
        <v>Προάγεται</v>
      </c>
      <c r="AD2" s="55" t="s">
        <v>54</v>
      </c>
      <c r="AE2" s="27">
        <v>90</v>
      </c>
      <c r="AF2" s="28">
        <f>AE2*10%</f>
        <v>9</v>
      </c>
      <c r="AG2" s="10">
        <v>100</v>
      </c>
      <c r="AH2" s="28">
        <f>AG2*10%</f>
        <v>10</v>
      </c>
      <c r="AI2" s="10">
        <v>98</v>
      </c>
      <c r="AJ2" s="28">
        <f t="shared" ref="AJ2:AJ28" si="2">AI2*20%</f>
        <v>19.600000000000001</v>
      </c>
      <c r="AK2" s="28">
        <f>AL2*100/40</f>
        <v>96.5</v>
      </c>
      <c r="AL2" s="28">
        <f>SUM(AF2+AH2+AJ2)</f>
        <v>38.6</v>
      </c>
      <c r="AM2" s="10">
        <v>96</v>
      </c>
      <c r="AN2" s="28">
        <f>AM2*60%</f>
        <v>57.599999999999994</v>
      </c>
      <c r="AO2" s="29">
        <f>SUM(AN2+AL2)</f>
        <v>96.199999999999989</v>
      </c>
      <c r="AP2" s="30" t="str">
        <f>IF(AO2&gt;=50,"Προάγεται","Απορίπτεται")</f>
        <v>Προάγεται</v>
      </c>
      <c r="AQ2" s="7" t="s">
        <v>55</v>
      </c>
      <c r="AR2" s="27">
        <v>90</v>
      </c>
      <c r="AS2" s="28">
        <f>AR2*10%</f>
        <v>9</v>
      </c>
      <c r="AT2" s="10">
        <v>100</v>
      </c>
      <c r="AU2" s="28">
        <f>AT2*10%</f>
        <v>10</v>
      </c>
      <c r="AV2" s="10">
        <v>96</v>
      </c>
      <c r="AW2" s="28">
        <f t="shared" ref="AW2:AW29" si="3">AV2*20%</f>
        <v>19.200000000000003</v>
      </c>
      <c r="AX2" s="28">
        <f>AY2*100/40</f>
        <v>95.500000000000014</v>
      </c>
      <c r="AY2" s="28">
        <f>SUM(AS2+AU2+AW2)</f>
        <v>38.200000000000003</v>
      </c>
      <c r="AZ2" s="10">
        <v>94</v>
      </c>
      <c r="BA2" s="28">
        <f>AZ2*60%</f>
        <v>56.4</v>
      </c>
      <c r="BB2" s="29">
        <f>SUM(BA2+AY2)</f>
        <v>94.6</v>
      </c>
      <c r="BC2" s="30" t="str">
        <f>IF(BB2&gt;=50,"Προάγεται","Απορίπτεται")</f>
        <v>Προάγεται</v>
      </c>
      <c r="BD2" s="56" t="s">
        <v>56</v>
      </c>
      <c r="BE2" s="46">
        <v>100</v>
      </c>
      <c r="BF2" s="47">
        <f t="shared" ref="BF2:BF27" si="4">BE2*0.1</f>
        <v>10</v>
      </c>
      <c r="BG2" s="48">
        <v>100</v>
      </c>
      <c r="BH2" s="47">
        <f t="shared" ref="BH2:BH27" si="5">BG2*0.1</f>
        <v>10</v>
      </c>
      <c r="BI2" s="48">
        <v>100</v>
      </c>
      <c r="BJ2" s="47">
        <f t="shared" ref="BJ2:BJ27" si="6">BI2*0.2</f>
        <v>20</v>
      </c>
      <c r="BK2" s="47">
        <f t="shared" ref="BK2:BK27" si="7">BL2*100/40</f>
        <v>100</v>
      </c>
      <c r="BL2" s="47">
        <f t="shared" ref="BL2:BL27" si="8">SUM(BF2+BH2+BJ2)</f>
        <v>40</v>
      </c>
      <c r="BM2" s="48">
        <v>100</v>
      </c>
      <c r="BN2" s="47">
        <f t="shared" ref="BN2:BN27" si="9">BM2*0.6</f>
        <v>60</v>
      </c>
      <c r="BO2" s="49">
        <f t="shared" ref="BO2:BO27" si="10">SUM(BN2+BL2)</f>
        <v>100</v>
      </c>
      <c r="BP2" s="50" t="str">
        <f t="shared" ref="BP2:BP27" si="11">IF(BO2&gt;=50,"Προάγεται","Απορίπτεται")</f>
        <v>Προάγεται</v>
      </c>
    </row>
    <row r="3" spans="1:68" ht="39.6">
      <c r="A3" s="6">
        <v>2</v>
      </c>
      <c r="B3" s="30">
        <v>1121</v>
      </c>
      <c r="C3" s="30" t="s">
        <v>35</v>
      </c>
      <c r="D3" s="55" t="s">
        <v>52</v>
      </c>
      <c r="E3" s="27">
        <v>40</v>
      </c>
      <c r="F3" s="28">
        <f t="shared" ref="F3:F27" si="12">E3*10%</f>
        <v>4</v>
      </c>
      <c r="G3" s="10">
        <v>90</v>
      </c>
      <c r="H3" s="28">
        <f t="shared" ref="H3:H27" si="13">G3*10%</f>
        <v>9</v>
      </c>
      <c r="I3" s="10">
        <v>75</v>
      </c>
      <c r="J3" s="28">
        <f t="shared" si="0"/>
        <v>15</v>
      </c>
      <c r="K3" s="28">
        <f t="shared" ref="K3:K27" si="14">L3*100/40</f>
        <v>70</v>
      </c>
      <c r="L3" s="28">
        <f t="shared" ref="L3:L27" si="15">SUM(F3+H3+J3)</f>
        <v>28</v>
      </c>
      <c r="M3" s="10">
        <v>88</v>
      </c>
      <c r="N3" s="28">
        <f t="shared" ref="N3:N27" si="16">M3*60%</f>
        <v>52.8</v>
      </c>
      <c r="O3" s="29">
        <f t="shared" ref="O3:O27" si="17">SUM(N3+L3)</f>
        <v>80.8</v>
      </c>
      <c r="P3" s="30" t="str">
        <f>IF(O3&gt;=50,"Προάγεται","Απορίπτεται")</f>
        <v>Προάγεται</v>
      </c>
      <c r="Q3" s="7" t="s">
        <v>53</v>
      </c>
      <c r="R3" s="27">
        <v>90</v>
      </c>
      <c r="S3" s="28">
        <f t="shared" ref="S3:S26" si="18">R3*10%</f>
        <v>9</v>
      </c>
      <c r="T3" s="10">
        <v>100</v>
      </c>
      <c r="U3" s="28">
        <f t="shared" ref="U3:U26" si="19">T3*10%</f>
        <v>10</v>
      </c>
      <c r="V3" s="10">
        <v>87</v>
      </c>
      <c r="W3" s="28">
        <f t="shared" si="1"/>
        <v>17.400000000000002</v>
      </c>
      <c r="X3" s="28">
        <f t="shared" ref="X3:X26" si="20">Y3*100/40</f>
        <v>91.000000000000014</v>
      </c>
      <c r="Y3" s="28">
        <f t="shared" ref="Y3:Y26" si="21">SUM(S3+U3+W3)</f>
        <v>36.400000000000006</v>
      </c>
      <c r="Z3" s="10">
        <v>86</v>
      </c>
      <c r="AA3" s="28">
        <f t="shared" ref="AA3:AA26" si="22">Z3*60%</f>
        <v>51.6</v>
      </c>
      <c r="AB3" s="29">
        <f t="shared" ref="AB3:AB26" si="23">SUM(AA3+Y3)</f>
        <v>88</v>
      </c>
      <c r="AC3" s="30" t="str">
        <f>IF(AB3&gt;=50,"Προάγεται","Απορίπτεται")</f>
        <v>Προάγεται</v>
      </c>
      <c r="AD3" s="55" t="s">
        <v>54</v>
      </c>
      <c r="AE3" s="27">
        <v>75</v>
      </c>
      <c r="AF3" s="28">
        <f t="shared" ref="AF3:AF28" si="24">AE3*10%</f>
        <v>7.5</v>
      </c>
      <c r="AG3" s="10">
        <v>85</v>
      </c>
      <c r="AH3" s="28">
        <f t="shared" ref="AH3:AH28" si="25">AG3*10%</f>
        <v>8.5</v>
      </c>
      <c r="AI3" s="10">
        <v>75</v>
      </c>
      <c r="AJ3" s="28">
        <f t="shared" si="2"/>
        <v>15</v>
      </c>
      <c r="AK3" s="28">
        <f t="shared" ref="AK3:AK28" si="26">AL3*100/40</f>
        <v>77.5</v>
      </c>
      <c r="AL3" s="28">
        <f t="shared" ref="AL3:AL28" si="27">SUM(AF3+AH3+AJ3)</f>
        <v>31</v>
      </c>
      <c r="AM3" s="10">
        <v>81</v>
      </c>
      <c r="AN3" s="28">
        <f t="shared" ref="AN3:AN28" si="28">AM3*60%</f>
        <v>48.6</v>
      </c>
      <c r="AO3" s="29">
        <f t="shared" ref="AO3:AO28" si="29">SUM(AN3+AL3)</f>
        <v>79.599999999999994</v>
      </c>
      <c r="AP3" s="30" t="str">
        <f>IF(AO3&gt;=50,"Προάγεται","Απορίπτεται")</f>
        <v>Προάγεται</v>
      </c>
      <c r="AQ3" s="7" t="s">
        <v>55</v>
      </c>
      <c r="AR3" s="27">
        <v>90</v>
      </c>
      <c r="AS3" s="28">
        <f t="shared" ref="AS3:AS29" si="30">AR3*10%</f>
        <v>9</v>
      </c>
      <c r="AT3" s="10">
        <v>90</v>
      </c>
      <c r="AU3" s="28">
        <f t="shared" ref="AU3:AU29" si="31">AT3*10%</f>
        <v>9</v>
      </c>
      <c r="AV3" s="10">
        <v>93</v>
      </c>
      <c r="AW3" s="28">
        <f t="shared" si="3"/>
        <v>18.600000000000001</v>
      </c>
      <c r="AX3" s="28">
        <f t="shared" ref="AX3:AX29" si="32">AY3*100/40</f>
        <v>91.5</v>
      </c>
      <c r="AY3" s="28">
        <f t="shared" ref="AY3:AY29" si="33">SUM(AS3+AU3+AW3)</f>
        <v>36.6</v>
      </c>
      <c r="AZ3" s="10">
        <v>80</v>
      </c>
      <c r="BA3" s="28">
        <f t="shared" ref="BA3:BA29" si="34">AZ3*60%</f>
        <v>48</v>
      </c>
      <c r="BB3" s="29">
        <f t="shared" ref="BB3:BB29" si="35">SUM(BA3+AY3)</f>
        <v>84.6</v>
      </c>
      <c r="BC3" s="30" t="str">
        <f>IF(BB3&gt;=50,"Προάγεται","Απορίπτεται")</f>
        <v>Προάγεται</v>
      </c>
      <c r="BD3" s="56" t="s">
        <v>56</v>
      </c>
      <c r="BE3" s="46">
        <v>90</v>
      </c>
      <c r="BF3" s="47">
        <f t="shared" si="4"/>
        <v>9</v>
      </c>
      <c r="BG3" s="48">
        <v>90</v>
      </c>
      <c r="BH3" s="47">
        <f t="shared" si="5"/>
        <v>9</v>
      </c>
      <c r="BI3" s="48">
        <v>80</v>
      </c>
      <c r="BJ3" s="47">
        <f t="shared" si="6"/>
        <v>16</v>
      </c>
      <c r="BK3" s="47">
        <f t="shared" si="7"/>
        <v>85</v>
      </c>
      <c r="BL3" s="47">
        <f t="shared" si="8"/>
        <v>34</v>
      </c>
      <c r="BM3" s="48">
        <v>70</v>
      </c>
      <c r="BN3" s="47">
        <f t="shared" si="9"/>
        <v>42</v>
      </c>
      <c r="BO3" s="49">
        <f t="shared" si="10"/>
        <v>76</v>
      </c>
      <c r="BP3" s="50" t="str">
        <f t="shared" si="11"/>
        <v>Προάγεται</v>
      </c>
    </row>
    <row r="4" spans="1:68" ht="39.6">
      <c r="A4" s="6">
        <v>3</v>
      </c>
      <c r="B4" s="30">
        <v>1105</v>
      </c>
      <c r="C4" s="30" t="s">
        <v>36</v>
      </c>
      <c r="D4" s="55" t="s">
        <v>52</v>
      </c>
      <c r="E4" s="27">
        <v>42</v>
      </c>
      <c r="F4" s="28">
        <f t="shared" si="12"/>
        <v>4.2</v>
      </c>
      <c r="G4" s="10">
        <v>70</v>
      </c>
      <c r="H4" s="28">
        <f t="shared" si="13"/>
        <v>7</v>
      </c>
      <c r="I4" s="10">
        <v>86</v>
      </c>
      <c r="J4" s="28">
        <f t="shared" si="0"/>
        <v>17.2</v>
      </c>
      <c r="K4" s="28">
        <f t="shared" si="14"/>
        <v>71</v>
      </c>
      <c r="L4" s="28">
        <f t="shared" si="15"/>
        <v>28.4</v>
      </c>
      <c r="M4" s="10">
        <v>36</v>
      </c>
      <c r="N4" s="28">
        <f t="shared" si="16"/>
        <v>21.599999999999998</v>
      </c>
      <c r="O4" s="29">
        <f t="shared" si="17"/>
        <v>50</v>
      </c>
      <c r="P4" s="30" t="str">
        <f t="shared" ref="P4:P27" si="36">IF(O4&gt;=50,"Προάγεται","Απορίπτεται")</f>
        <v>Προάγεται</v>
      </c>
      <c r="Q4" s="7" t="s">
        <v>53</v>
      </c>
      <c r="R4" s="27">
        <v>90</v>
      </c>
      <c r="S4" s="28">
        <f t="shared" si="18"/>
        <v>9</v>
      </c>
      <c r="T4" s="10">
        <v>100</v>
      </c>
      <c r="U4" s="28">
        <f t="shared" si="19"/>
        <v>10</v>
      </c>
      <c r="V4" s="10">
        <v>47</v>
      </c>
      <c r="W4" s="28">
        <f t="shared" si="1"/>
        <v>9.4</v>
      </c>
      <c r="X4" s="28">
        <f t="shared" si="20"/>
        <v>71</v>
      </c>
      <c r="Y4" s="28">
        <f t="shared" si="21"/>
        <v>28.4</v>
      </c>
      <c r="Z4" s="10">
        <v>36</v>
      </c>
      <c r="AA4" s="28">
        <f t="shared" si="22"/>
        <v>21.599999999999998</v>
      </c>
      <c r="AB4" s="29">
        <f t="shared" si="23"/>
        <v>50</v>
      </c>
      <c r="AC4" s="30" t="str">
        <f t="shared" ref="AC4:AC26" si="37">IF(AB4&gt;=50,"Προάγεται","Απορίπτεται")</f>
        <v>Προάγεται</v>
      </c>
      <c r="AD4" s="55" t="s">
        <v>54</v>
      </c>
      <c r="AE4" s="27">
        <v>75</v>
      </c>
      <c r="AF4" s="28">
        <f t="shared" si="24"/>
        <v>7.5</v>
      </c>
      <c r="AG4" s="10">
        <v>75</v>
      </c>
      <c r="AH4" s="28">
        <f t="shared" si="25"/>
        <v>7.5</v>
      </c>
      <c r="AI4" s="10">
        <v>98</v>
      </c>
      <c r="AJ4" s="28">
        <f t="shared" si="2"/>
        <v>19.600000000000001</v>
      </c>
      <c r="AK4" s="28">
        <f t="shared" si="26"/>
        <v>86.5</v>
      </c>
      <c r="AL4" s="28">
        <f t="shared" si="27"/>
        <v>34.6</v>
      </c>
      <c r="AM4" s="10">
        <v>50</v>
      </c>
      <c r="AN4" s="28">
        <f t="shared" si="28"/>
        <v>30</v>
      </c>
      <c r="AO4" s="29">
        <f t="shared" si="29"/>
        <v>64.599999999999994</v>
      </c>
      <c r="AP4" s="30" t="str">
        <f t="shared" ref="AP4:AP28" si="38">IF(AO4&gt;=50,"Προάγεται","Απορίπτεται")</f>
        <v>Προάγεται</v>
      </c>
      <c r="AQ4" s="7" t="s">
        <v>55</v>
      </c>
      <c r="AR4" s="27">
        <v>70</v>
      </c>
      <c r="AS4" s="28">
        <f t="shared" si="30"/>
        <v>7</v>
      </c>
      <c r="AT4" s="10">
        <v>70</v>
      </c>
      <c r="AU4" s="28">
        <f t="shared" si="31"/>
        <v>7</v>
      </c>
      <c r="AV4" s="10">
        <v>78</v>
      </c>
      <c r="AW4" s="28">
        <f t="shared" si="3"/>
        <v>15.600000000000001</v>
      </c>
      <c r="AX4" s="28">
        <f t="shared" si="32"/>
        <v>74</v>
      </c>
      <c r="AY4" s="28">
        <f t="shared" si="33"/>
        <v>29.6</v>
      </c>
      <c r="AZ4" s="10">
        <v>26</v>
      </c>
      <c r="BA4" s="28">
        <f t="shared" si="34"/>
        <v>15.6</v>
      </c>
      <c r="BB4" s="29">
        <f t="shared" si="35"/>
        <v>45.2</v>
      </c>
      <c r="BC4" s="30" t="str">
        <f t="shared" ref="BC4:BC29" si="39">IF(BB4&gt;=50,"Προάγεται","Απορίπτεται")</f>
        <v>Απορίπτεται</v>
      </c>
      <c r="BD4" s="56" t="s">
        <v>56</v>
      </c>
      <c r="BE4" s="46">
        <v>60</v>
      </c>
      <c r="BF4" s="47">
        <f t="shared" si="4"/>
        <v>6</v>
      </c>
      <c r="BG4" s="48">
        <v>80</v>
      </c>
      <c r="BH4" s="47">
        <f t="shared" si="5"/>
        <v>8</v>
      </c>
      <c r="BI4" s="48">
        <v>70</v>
      </c>
      <c r="BJ4" s="47">
        <f t="shared" si="6"/>
        <v>14</v>
      </c>
      <c r="BK4" s="47">
        <f t="shared" si="7"/>
        <v>70</v>
      </c>
      <c r="BL4" s="47">
        <f t="shared" si="8"/>
        <v>28</v>
      </c>
      <c r="BM4" s="48">
        <v>50</v>
      </c>
      <c r="BN4" s="47">
        <f t="shared" si="9"/>
        <v>30</v>
      </c>
      <c r="BO4" s="49">
        <f t="shared" si="10"/>
        <v>58</v>
      </c>
      <c r="BP4" s="50" t="str">
        <f t="shared" si="11"/>
        <v>Προάγεται</v>
      </c>
    </row>
    <row r="5" spans="1:68" ht="39.6">
      <c r="A5" s="6">
        <v>4</v>
      </c>
      <c r="B5" s="30">
        <v>1180</v>
      </c>
      <c r="C5" s="30" t="s">
        <v>24</v>
      </c>
      <c r="D5" s="55" t="s">
        <v>52</v>
      </c>
      <c r="E5" s="27">
        <v>90</v>
      </c>
      <c r="F5" s="28">
        <f t="shared" si="12"/>
        <v>9</v>
      </c>
      <c r="G5" s="10">
        <v>90</v>
      </c>
      <c r="H5" s="28">
        <f t="shared" si="13"/>
        <v>9</v>
      </c>
      <c r="I5" s="10">
        <v>88</v>
      </c>
      <c r="J5" s="28">
        <f t="shared" si="0"/>
        <v>17.600000000000001</v>
      </c>
      <c r="K5" s="28">
        <f t="shared" si="14"/>
        <v>89</v>
      </c>
      <c r="L5" s="28">
        <f t="shared" si="15"/>
        <v>35.6</v>
      </c>
      <c r="M5" s="10">
        <v>92</v>
      </c>
      <c r="N5" s="28">
        <f t="shared" si="16"/>
        <v>55.199999999999996</v>
      </c>
      <c r="O5" s="29">
        <f t="shared" si="17"/>
        <v>90.8</v>
      </c>
      <c r="P5" s="30" t="str">
        <f t="shared" si="36"/>
        <v>Προάγεται</v>
      </c>
      <c r="Q5" s="7" t="s">
        <v>53</v>
      </c>
      <c r="R5" s="27">
        <v>100</v>
      </c>
      <c r="S5" s="28">
        <f t="shared" si="18"/>
        <v>10</v>
      </c>
      <c r="T5" s="10">
        <v>100</v>
      </c>
      <c r="U5" s="28">
        <f t="shared" si="19"/>
        <v>10</v>
      </c>
      <c r="V5" s="10">
        <v>92</v>
      </c>
      <c r="W5" s="28">
        <f t="shared" si="1"/>
        <v>18.400000000000002</v>
      </c>
      <c r="X5" s="28">
        <f t="shared" si="20"/>
        <v>96.000000000000014</v>
      </c>
      <c r="Y5" s="28">
        <f t="shared" si="21"/>
        <v>38.400000000000006</v>
      </c>
      <c r="Z5" s="10">
        <v>76</v>
      </c>
      <c r="AA5" s="28">
        <f t="shared" si="22"/>
        <v>45.6</v>
      </c>
      <c r="AB5" s="29">
        <f t="shared" si="23"/>
        <v>84</v>
      </c>
      <c r="AC5" s="30" t="str">
        <f t="shared" si="37"/>
        <v>Προάγεται</v>
      </c>
      <c r="AD5" s="55" t="s">
        <v>54</v>
      </c>
      <c r="AE5" s="27">
        <v>90</v>
      </c>
      <c r="AF5" s="28">
        <f t="shared" si="24"/>
        <v>9</v>
      </c>
      <c r="AG5" s="10">
        <v>100</v>
      </c>
      <c r="AH5" s="28">
        <f t="shared" si="25"/>
        <v>10</v>
      </c>
      <c r="AI5" s="10">
        <v>96</v>
      </c>
      <c r="AJ5" s="28">
        <f t="shared" si="2"/>
        <v>19.200000000000003</v>
      </c>
      <c r="AK5" s="28">
        <f t="shared" si="26"/>
        <v>95.500000000000014</v>
      </c>
      <c r="AL5" s="28">
        <f t="shared" si="27"/>
        <v>38.200000000000003</v>
      </c>
      <c r="AM5" s="10">
        <v>92</v>
      </c>
      <c r="AN5" s="28">
        <f t="shared" si="28"/>
        <v>55.199999999999996</v>
      </c>
      <c r="AO5" s="29">
        <f t="shared" si="29"/>
        <v>93.4</v>
      </c>
      <c r="AP5" s="30" t="str">
        <f t="shared" si="38"/>
        <v>Προάγεται</v>
      </c>
      <c r="AQ5" s="7" t="s">
        <v>55</v>
      </c>
      <c r="AR5" s="27">
        <v>90</v>
      </c>
      <c r="AS5" s="28">
        <f t="shared" si="30"/>
        <v>9</v>
      </c>
      <c r="AT5" s="10">
        <v>100</v>
      </c>
      <c r="AU5" s="28">
        <f t="shared" si="31"/>
        <v>10</v>
      </c>
      <c r="AV5" s="10">
        <v>99</v>
      </c>
      <c r="AW5" s="28">
        <f t="shared" si="3"/>
        <v>19.8</v>
      </c>
      <c r="AX5" s="28">
        <f t="shared" si="32"/>
        <v>96.999999999999986</v>
      </c>
      <c r="AY5" s="28">
        <f t="shared" si="33"/>
        <v>38.799999999999997</v>
      </c>
      <c r="AZ5" s="10">
        <v>92</v>
      </c>
      <c r="BA5" s="28">
        <f t="shared" si="34"/>
        <v>55.199999999999996</v>
      </c>
      <c r="BB5" s="29">
        <f t="shared" si="35"/>
        <v>94</v>
      </c>
      <c r="BC5" s="30" t="str">
        <f t="shared" si="39"/>
        <v>Προάγεται</v>
      </c>
      <c r="BD5" s="56" t="s">
        <v>56</v>
      </c>
      <c r="BE5" s="46">
        <v>100</v>
      </c>
      <c r="BF5" s="47">
        <f t="shared" si="4"/>
        <v>10</v>
      </c>
      <c r="BG5" s="48">
        <v>100</v>
      </c>
      <c r="BH5" s="47">
        <f t="shared" si="5"/>
        <v>10</v>
      </c>
      <c r="BI5" s="48">
        <v>100</v>
      </c>
      <c r="BJ5" s="47">
        <f t="shared" si="6"/>
        <v>20</v>
      </c>
      <c r="BK5" s="47">
        <f t="shared" si="7"/>
        <v>100</v>
      </c>
      <c r="BL5" s="47">
        <f t="shared" si="8"/>
        <v>40</v>
      </c>
      <c r="BM5" s="48">
        <v>95</v>
      </c>
      <c r="BN5" s="47">
        <f t="shared" si="9"/>
        <v>57</v>
      </c>
      <c r="BO5" s="49">
        <f t="shared" si="10"/>
        <v>97</v>
      </c>
      <c r="BP5" s="50" t="str">
        <f t="shared" si="11"/>
        <v>Προάγεται</v>
      </c>
    </row>
    <row r="6" spans="1:68" ht="39.6">
      <c r="A6" s="6">
        <v>5</v>
      </c>
      <c r="B6" s="30">
        <v>1115</v>
      </c>
      <c r="C6" s="30" t="s">
        <v>37</v>
      </c>
      <c r="D6" s="55" t="s">
        <v>52</v>
      </c>
      <c r="E6" s="27">
        <v>40</v>
      </c>
      <c r="F6" s="28">
        <f t="shared" si="12"/>
        <v>4</v>
      </c>
      <c r="G6" s="10">
        <v>75</v>
      </c>
      <c r="H6" s="28">
        <f t="shared" si="13"/>
        <v>7.5</v>
      </c>
      <c r="I6" s="10">
        <v>80</v>
      </c>
      <c r="J6" s="28">
        <f t="shared" si="0"/>
        <v>16</v>
      </c>
      <c r="K6" s="28">
        <f t="shared" si="14"/>
        <v>68.75</v>
      </c>
      <c r="L6" s="28">
        <f t="shared" si="15"/>
        <v>27.5</v>
      </c>
      <c r="M6" s="10">
        <v>75</v>
      </c>
      <c r="N6" s="28">
        <f t="shared" si="16"/>
        <v>45</v>
      </c>
      <c r="O6" s="29">
        <f t="shared" si="17"/>
        <v>72.5</v>
      </c>
      <c r="P6" s="30" t="str">
        <f t="shared" si="36"/>
        <v>Προάγεται</v>
      </c>
      <c r="Q6" s="7" t="s">
        <v>53</v>
      </c>
      <c r="R6" s="27">
        <v>90</v>
      </c>
      <c r="S6" s="28">
        <f t="shared" si="18"/>
        <v>9</v>
      </c>
      <c r="T6" s="10">
        <v>90</v>
      </c>
      <c r="U6" s="28">
        <f t="shared" si="19"/>
        <v>9</v>
      </c>
      <c r="V6" s="10">
        <v>48</v>
      </c>
      <c r="W6" s="28">
        <f t="shared" si="1"/>
        <v>9.6000000000000014</v>
      </c>
      <c r="X6" s="28">
        <f t="shared" si="20"/>
        <v>69</v>
      </c>
      <c r="Y6" s="28">
        <f t="shared" si="21"/>
        <v>27.6</v>
      </c>
      <c r="Z6" s="10">
        <v>54</v>
      </c>
      <c r="AA6" s="28">
        <f t="shared" si="22"/>
        <v>32.4</v>
      </c>
      <c r="AB6" s="29">
        <f t="shared" si="23"/>
        <v>60</v>
      </c>
      <c r="AC6" s="30" t="str">
        <f t="shared" si="37"/>
        <v>Προάγεται</v>
      </c>
      <c r="AD6" s="55" t="s">
        <v>54</v>
      </c>
      <c r="AE6" s="27">
        <v>70</v>
      </c>
      <c r="AF6" s="28">
        <f t="shared" si="24"/>
        <v>7</v>
      </c>
      <c r="AG6" s="10">
        <v>85</v>
      </c>
      <c r="AH6" s="28">
        <f t="shared" si="25"/>
        <v>8.5</v>
      </c>
      <c r="AI6" s="10">
        <v>89</v>
      </c>
      <c r="AJ6" s="28">
        <f t="shared" si="2"/>
        <v>17.8</v>
      </c>
      <c r="AK6" s="28">
        <f t="shared" si="26"/>
        <v>83.249999999999986</v>
      </c>
      <c r="AL6" s="28">
        <f t="shared" si="27"/>
        <v>33.299999999999997</v>
      </c>
      <c r="AM6" s="10">
        <v>81</v>
      </c>
      <c r="AN6" s="28">
        <f t="shared" si="28"/>
        <v>48.6</v>
      </c>
      <c r="AO6" s="29">
        <f t="shared" si="29"/>
        <v>81.900000000000006</v>
      </c>
      <c r="AP6" s="30" t="str">
        <f t="shared" si="38"/>
        <v>Προάγεται</v>
      </c>
      <c r="AQ6" s="7" t="s">
        <v>55</v>
      </c>
      <c r="AR6" s="27">
        <v>70</v>
      </c>
      <c r="AS6" s="28">
        <f t="shared" si="30"/>
        <v>7</v>
      </c>
      <c r="AT6" s="10">
        <v>85</v>
      </c>
      <c r="AU6" s="28">
        <f t="shared" si="31"/>
        <v>8.5</v>
      </c>
      <c r="AV6" s="10">
        <v>96</v>
      </c>
      <c r="AW6" s="28">
        <f t="shared" si="3"/>
        <v>19.200000000000003</v>
      </c>
      <c r="AX6" s="28">
        <f t="shared" si="32"/>
        <v>86.750000000000014</v>
      </c>
      <c r="AY6" s="28">
        <f t="shared" si="33"/>
        <v>34.700000000000003</v>
      </c>
      <c r="AZ6" s="10">
        <v>67</v>
      </c>
      <c r="BA6" s="28">
        <f t="shared" si="34"/>
        <v>40.199999999999996</v>
      </c>
      <c r="BB6" s="29">
        <f t="shared" si="35"/>
        <v>74.900000000000006</v>
      </c>
      <c r="BC6" s="30" t="str">
        <f t="shared" si="39"/>
        <v>Προάγεται</v>
      </c>
      <c r="BD6" s="56" t="s">
        <v>56</v>
      </c>
      <c r="BE6" s="46">
        <v>70</v>
      </c>
      <c r="BF6" s="47">
        <f t="shared" si="4"/>
        <v>7</v>
      </c>
      <c r="BG6" s="48">
        <v>70</v>
      </c>
      <c r="BH6" s="47">
        <f t="shared" si="5"/>
        <v>7</v>
      </c>
      <c r="BI6" s="48">
        <v>90</v>
      </c>
      <c r="BJ6" s="47">
        <f t="shared" si="6"/>
        <v>18</v>
      </c>
      <c r="BK6" s="47">
        <f t="shared" si="7"/>
        <v>80</v>
      </c>
      <c r="BL6" s="47">
        <f t="shared" si="8"/>
        <v>32</v>
      </c>
      <c r="BM6" s="48">
        <v>85</v>
      </c>
      <c r="BN6" s="47">
        <f t="shared" si="9"/>
        <v>51</v>
      </c>
      <c r="BO6" s="49">
        <f t="shared" si="10"/>
        <v>83</v>
      </c>
      <c r="BP6" s="50" t="str">
        <f t="shared" si="11"/>
        <v>Προάγεται</v>
      </c>
    </row>
    <row r="7" spans="1:68" ht="39.6">
      <c r="A7" s="6">
        <v>6</v>
      </c>
      <c r="B7" s="30">
        <v>1132</v>
      </c>
      <c r="C7" s="30" t="s">
        <v>27</v>
      </c>
      <c r="D7" s="55" t="s">
        <v>52</v>
      </c>
      <c r="E7" s="27">
        <v>70</v>
      </c>
      <c r="F7" s="28">
        <f t="shared" si="12"/>
        <v>7</v>
      </c>
      <c r="G7" s="10">
        <v>90</v>
      </c>
      <c r="H7" s="28">
        <f t="shared" si="13"/>
        <v>9</v>
      </c>
      <c r="I7" s="10">
        <v>45</v>
      </c>
      <c r="J7" s="28">
        <f t="shared" si="0"/>
        <v>9</v>
      </c>
      <c r="K7" s="28">
        <f t="shared" si="14"/>
        <v>62.5</v>
      </c>
      <c r="L7" s="28">
        <f t="shared" si="15"/>
        <v>25</v>
      </c>
      <c r="M7" s="10">
        <v>82</v>
      </c>
      <c r="N7" s="28">
        <f t="shared" si="16"/>
        <v>49.199999999999996</v>
      </c>
      <c r="O7" s="29">
        <f t="shared" si="17"/>
        <v>74.199999999999989</v>
      </c>
      <c r="P7" s="30" t="str">
        <f t="shared" si="36"/>
        <v>Προάγεται</v>
      </c>
      <c r="Q7" s="7" t="s">
        <v>53</v>
      </c>
      <c r="R7" s="27">
        <v>100</v>
      </c>
      <c r="S7" s="28">
        <f t="shared" si="18"/>
        <v>10</v>
      </c>
      <c r="T7" s="10">
        <v>90</v>
      </c>
      <c r="U7" s="28">
        <f t="shared" si="19"/>
        <v>9</v>
      </c>
      <c r="V7" s="10">
        <v>90</v>
      </c>
      <c r="W7" s="28">
        <f t="shared" si="1"/>
        <v>18</v>
      </c>
      <c r="X7" s="28">
        <f t="shared" si="20"/>
        <v>92.5</v>
      </c>
      <c r="Y7" s="28">
        <f t="shared" si="21"/>
        <v>37</v>
      </c>
      <c r="Z7" s="10">
        <v>55</v>
      </c>
      <c r="AA7" s="28">
        <f t="shared" si="22"/>
        <v>33</v>
      </c>
      <c r="AB7" s="29">
        <f t="shared" si="23"/>
        <v>70</v>
      </c>
      <c r="AC7" s="30" t="str">
        <f t="shared" si="37"/>
        <v>Προάγεται</v>
      </c>
      <c r="AD7" s="55" t="s">
        <v>54</v>
      </c>
      <c r="AE7" s="27">
        <v>80</v>
      </c>
      <c r="AF7" s="28">
        <f t="shared" si="24"/>
        <v>8</v>
      </c>
      <c r="AG7" s="10">
        <v>85</v>
      </c>
      <c r="AH7" s="28">
        <f t="shared" si="25"/>
        <v>8.5</v>
      </c>
      <c r="AI7" s="10">
        <v>92</v>
      </c>
      <c r="AJ7" s="28">
        <f t="shared" si="2"/>
        <v>18.400000000000002</v>
      </c>
      <c r="AK7" s="28">
        <f t="shared" si="26"/>
        <v>87.250000000000014</v>
      </c>
      <c r="AL7" s="28">
        <f t="shared" si="27"/>
        <v>34.900000000000006</v>
      </c>
      <c r="AM7" s="10">
        <v>70</v>
      </c>
      <c r="AN7" s="28">
        <f t="shared" si="28"/>
        <v>42</v>
      </c>
      <c r="AO7" s="29">
        <f t="shared" si="29"/>
        <v>76.900000000000006</v>
      </c>
      <c r="AP7" s="30" t="str">
        <f t="shared" si="38"/>
        <v>Προάγεται</v>
      </c>
      <c r="AQ7" s="7" t="s">
        <v>55</v>
      </c>
      <c r="AR7" s="27">
        <v>80</v>
      </c>
      <c r="AS7" s="28">
        <f t="shared" si="30"/>
        <v>8</v>
      </c>
      <c r="AT7" s="10">
        <v>90</v>
      </c>
      <c r="AU7" s="28">
        <f t="shared" si="31"/>
        <v>9</v>
      </c>
      <c r="AV7" s="10">
        <v>84</v>
      </c>
      <c r="AW7" s="28">
        <f t="shared" si="3"/>
        <v>16.8</v>
      </c>
      <c r="AX7" s="28">
        <f t="shared" si="32"/>
        <v>84.499999999999986</v>
      </c>
      <c r="AY7" s="28">
        <f t="shared" si="33"/>
        <v>33.799999999999997</v>
      </c>
      <c r="AZ7" s="10">
        <v>48</v>
      </c>
      <c r="BA7" s="28">
        <f t="shared" si="34"/>
        <v>28.799999999999997</v>
      </c>
      <c r="BB7" s="29">
        <f t="shared" si="35"/>
        <v>62.599999999999994</v>
      </c>
      <c r="BC7" s="30" t="str">
        <f t="shared" si="39"/>
        <v>Προάγεται</v>
      </c>
      <c r="BD7" s="56" t="s">
        <v>56</v>
      </c>
      <c r="BE7" s="46">
        <v>100</v>
      </c>
      <c r="BF7" s="47">
        <f t="shared" si="4"/>
        <v>10</v>
      </c>
      <c r="BG7" s="48">
        <v>100</v>
      </c>
      <c r="BH7" s="47">
        <f t="shared" si="5"/>
        <v>10</v>
      </c>
      <c r="BI7" s="48">
        <v>100</v>
      </c>
      <c r="BJ7" s="47">
        <f t="shared" si="6"/>
        <v>20</v>
      </c>
      <c r="BK7" s="47">
        <f t="shared" si="7"/>
        <v>100</v>
      </c>
      <c r="BL7" s="47">
        <f t="shared" si="8"/>
        <v>40</v>
      </c>
      <c r="BM7" s="48">
        <v>70</v>
      </c>
      <c r="BN7" s="47">
        <f t="shared" si="9"/>
        <v>42</v>
      </c>
      <c r="BO7" s="49">
        <f t="shared" si="10"/>
        <v>82</v>
      </c>
      <c r="BP7" s="50" t="str">
        <f t="shared" si="11"/>
        <v>Προάγεται</v>
      </c>
    </row>
    <row r="8" spans="1:68" ht="39.6">
      <c r="A8" s="6">
        <v>7</v>
      </c>
      <c r="B8" s="30">
        <v>1082</v>
      </c>
      <c r="C8" s="30" t="s">
        <v>38</v>
      </c>
      <c r="D8" s="55" t="s">
        <v>52</v>
      </c>
      <c r="E8" s="27">
        <v>65</v>
      </c>
      <c r="F8" s="28">
        <f t="shared" si="12"/>
        <v>6.5</v>
      </c>
      <c r="G8" s="10">
        <v>90</v>
      </c>
      <c r="H8" s="28">
        <f t="shared" si="13"/>
        <v>9</v>
      </c>
      <c r="I8" s="10">
        <v>88</v>
      </c>
      <c r="J8" s="28">
        <f t="shared" si="0"/>
        <v>17.600000000000001</v>
      </c>
      <c r="K8" s="28">
        <f t="shared" si="14"/>
        <v>82.75</v>
      </c>
      <c r="L8" s="28">
        <f t="shared" si="15"/>
        <v>33.1</v>
      </c>
      <c r="M8" s="10">
        <v>65</v>
      </c>
      <c r="N8" s="28">
        <f t="shared" si="16"/>
        <v>39</v>
      </c>
      <c r="O8" s="29">
        <f t="shared" si="17"/>
        <v>72.099999999999994</v>
      </c>
      <c r="P8" s="30" t="str">
        <f t="shared" si="36"/>
        <v>Προάγεται</v>
      </c>
      <c r="Q8" s="7" t="s">
        <v>53</v>
      </c>
      <c r="R8" s="27">
        <v>100</v>
      </c>
      <c r="S8" s="28">
        <f t="shared" si="18"/>
        <v>10</v>
      </c>
      <c r="T8" s="10">
        <v>100</v>
      </c>
      <c r="U8" s="28">
        <f t="shared" si="19"/>
        <v>10</v>
      </c>
      <c r="V8" s="10">
        <v>92</v>
      </c>
      <c r="W8" s="28">
        <f t="shared" si="1"/>
        <v>18.400000000000002</v>
      </c>
      <c r="X8" s="28">
        <f t="shared" si="20"/>
        <v>96.000000000000014</v>
      </c>
      <c r="Y8" s="28">
        <f t="shared" si="21"/>
        <v>38.400000000000006</v>
      </c>
      <c r="Z8" s="10">
        <v>81</v>
      </c>
      <c r="AA8" s="28">
        <f t="shared" si="22"/>
        <v>48.6</v>
      </c>
      <c r="AB8" s="29">
        <f t="shared" si="23"/>
        <v>87</v>
      </c>
      <c r="AC8" s="30" t="str">
        <f t="shared" si="37"/>
        <v>Προάγεται</v>
      </c>
      <c r="AD8" s="55" t="s">
        <v>54</v>
      </c>
      <c r="AE8" s="27">
        <v>65</v>
      </c>
      <c r="AF8" s="28">
        <f t="shared" si="24"/>
        <v>6.5</v>
      </c>
      <c r="AG8" s="10">
        <v>80</v>
      </c>
      <c r="AH8" s="28">
        <f t="shared" si="25"/>
        <v>8</v>
      </c>
      <c r="AI8" s="10">
        <v>91</v>
      </c>
      <c r="AJ8" s="28">
        <f t="shared" si="2"/>
        <v>18.2</v>
      </c>
      <c r="AK8" s="28">
        <f t="shared" si="26"/>
        <v>81.750000000000014</v>
      </c>
      <c r="AL8" s="28">
        <f t="shared" si="27"/>
        <v>32.700000000000003</v>
      </c>
      <c r="AM8" s="10">
        <v>58</v>
      </c>
      <c r="AN8" s="28">
        <f t="shared" si="28"/>
        <v>34.799999999999997</v>
      </c>
      <c r="AO8" s="29">
        <f t="shared" si="29"/>
        <v>67.5</v>
      </c>
      <c r="AP8" s="30" t="str">
        <f t="shared" si="38"/>
        <v>Προάγεται</v>
      </c>
      <c r="AQ8" s="7" t="s">
        <v>55</v>
      </c>
      <c r="AR8" s="27">
        <v>90</v>
      </c>
      <c r="AS8" s="28">
        <f t="shared" si="30"/>
        <v>9</v>
      </c>
      <c r="AT8" s="10">
        <v>90</v>
      </c>
      <c r="AU8" s="28">
        <f t="shared" si="31"/>
        <v>9</v>
      </c>
      <c r="AV8" s="10">
        <v>87</v>
      </c>
      <c r="AW8" s="28">
        <f t="shared" si="3"/>
        <v>17.400000000000002</v>
      </c>
      <c r="AX8" s="28">
        <f t="shared" si="32"/>
        <v>88.500000000000014</v>
      </c>
      <c r="AY8" s="28">
        <f t="shared" si="33"/>
        <v>35.400000000000006</v>
      </c>
      <c r="AZ8" s="10">
        <v>59</v>
      </c>
      <c r="BA8" s="28">
        <f t="shared" si="34"/>
        <v>35.4</v>
      </c>
      <c r="BB8" s="29">
        <f t="shared" si="35"/>
        <v>70.800000000000011</v>
      </c>
      <c r="BC8" s="30" t="str">
        <f t="shared" si="39"/>
        <v>Προάγεται</v>
      </c>
      <c r="BD8" s="56" t="s">
        <v>56</v>
      </c>
      <c r="BE8" s="46">
        <v>80</v>
      </c>
      <c r="BF8" s="47">
        <f t="shared" si="4"/>
        <v>8</v>
      </c>
      <c r="BG8" s="48">
        <v>60</v>
      </c>
      <c r="BH8" s="47">
        <f t="shared" si="5"/>
        <v>6</v>
      </c>
      <c r="BI8" s="48">
        <v>70</v>
      </c>
      <c r="BJ8" s="47">
        <f t="shared" si="6"/>
        <v>14</v>
      </c>
      <c r="BK8" s="47">
        <f t="shared" si="7"/>
        <v>70</v>
      </c>
      <c r="BL8" s="47">
        <f t="shared" si="8"/>
        <v>28</v>
      </c>
      <c r="BM8" s="48">
        <v>80</v>
      </c>
      <c r="BN8" s="47">
        <f t="shared" si="9"/>
        <v>48</v>
      </c>
      <c r="BO8" s="49">
        <f t="shared" si="10"/>
        <v>76</v>
      </c>
      <c r="BP8" s="50" t="str">
        <f t="shared" si="11"/>
        <v>Προάγεται</v>
      </c>
    </row>
    <row r="9" spans="1:68" ht="39.6">
      <c r="A9" s="6">
        <v>8</v>
      </c>
      <c r="B9" s="30">
        <v>1084</v>
      </c>
      <c r="C9" s="30" t="s">
        <v>39</v>
      </c>
      <c r="D9" s="55" t="s">
        <v>52</v>
      </c>
      <c r="E9" s="27">
        <v>85</v>
      </c>
      <c r="F9" s="28">
        <f t="shared" si="12"/>
        <v>8.5</v>
      </c>
      <c r="G9" s="10">
        <v>100</v>
      </c>
      <c r="H9" s="28">
        <f t="shared" si="13"/>
        <v>10</v>
      </c>
      <c r="I9" s="10">
        <v>90</v>
      </c>
      <c r="J9" s="28">
        <f t="shared" si="0"/>
        <v>18</v>
      </c>
      <c r="K9" s="28">
        <f t="shared" si="14"/>
        <v>91.25</v>
      </c>
      <c r="L9" s="28">
        <f t="shared" si="15"/>
        <v>36.5</v>
      </c>
      <c r="M9" s="10">
        <v>90</v>
      </c>
      <c r="N9" s="28">
        <f t="shared" si="16"/>
        <v>54</v>
      </c>
      <c r="O9" s="29">
        <f t="shared" si="17"/>
        <v>90.5</v>
      </c>
      <c r="P9" s="30" t="str">
        <f t="shared" si="36"/>
        <v>Προάγεται</v>
      </c>
      <c r="Q9" s="7" t="s">
        <v>53</v>
      </c>
      <c r="R9" s="27">
        <v>100</v>
      </c>
      <c r="S9" s="28">
        <f t="shared" si="18"/>
        <v>10</v>
      </c>
      <c r="T9" s="10">
        <v>100</v>
      </c>
      <c r="U9" s="28">
        <f t="shared" si="19"/>
        <v>10</v>
      </c>
      <c r="V9" s="10">
        <v>100</v>
      </c>
      <c r="W9" s="28">
        <f t="shared" si="1"/>
        <v>20</v>
      </c>
      <c r="X9" s="28">
        <f t="shared" si="20"/>
        <v>100</v>
      </c>
      <c r="Y9" s="28">
        <f t="shared" si="21"/>
        <v>40</v>
      </c>
      <c r="Z9" s="10">
        <v>82</v>
      </c>
      <c r="AA9" s="28">
        <f t="shared" si="22"/>
        <v>49.199999999999996</v>
      </c>
      <c r="AB9" s="29">
        <f t="shared" si="23"/>
        <v>89.199999999999989</v>
      </c>
      <c r="AC9" s="30" t="str">
        <f t="shared" si="37"/>
        <v>Προάγεται</v>
      </c>
      <c r="AD9" s="55" t="s">
        <v>54</v>
      </c>
      <c r="AE9" s="27">
        <v>80</v>
      </c>
      <c r="AF9" s="28">
        <f t="shared" si="24"/>
        <v>8</v>
      </c>
      <c r="AG9" s="10">
        <v>100</v>
      </c>
      <c r="AH9" s="28">
        <f t="shared" si="25"/>
        <v>10</v>
      </c>
      <c r="AI9" s="10">
        <v>85</v>
      </c>
      <c r="AJ9" s="28">
        <f t="shared" si="2"/>
        <v>17</v>
      </c>
      <c r="AK9" s="28">
        <f t="shared" si="26"/>
        <v>87.5</v>
      </c>
      <c r="AL9" s="28">
        <f t="shared" si="27"/>
        <v>35</v>
      </c>
      <c r="AM9" s="10">
        <v>100</v>
      </c>
      <c r="AN9" s="28">
        <f t="shared" si="28"/>
        <v>60</v>
      </c>
      <c r="AO9" s="29">
        <f t="shared" si="29"/>
        <v>95</v>
      </c>
      <c r="AP9" s="30" t="str">
        <f t="shared" si="38"/>
        <v>Προάγεται</v>
      </c>
      <c r="AQ9" s="7" t="s">
        <v>55</v>
      </c>
      <c r="AR9" s="27">
        <v>90</v>
      </c>
      <c r="AS9" s="28">
        <f t="shared" si="30"/>
        <v>9</v>
      </c>
      <c r="AT9" s="10">
        <v>100</v>
      </c>
      <c r="AU9" s="28">
        <f t="shared" si="31"/>
        <v>10</v>
      </c>
      <c r="AV9" s="10">
        <v>100</v>
      </c>
      <c r="AW9" s="28">
        <f t="shared" si="3"/>
        <v>20</v>
      </c>
      <c r="AX9" s="28">
        <f t="shared" si="32"/>
        <v>97.5</v>
      </c>
      <c r="AY9" s="28">
        <f t="shared" si="33"/>
        <v>39</v>
      </c>
      <c r="AZ9" s="10">
        <v>96</v>
      </c>
      <c r="BA9" s="28">
        <f t="shared" si="34"/>
        <v>57.599999999999994</v>
      </c>
      <c r="BB9" s="29">
        <f t="shared" si="35"/>
        <v>96.6</v>
      </c>
      <c r="BC9" s="30" t="str">
        <f t="shared" si="39"/>
        <v>Προάγεται</v>
      </c>
      <c r="BD9" s="56" t="s">
        <v>56</v>
      </c>
      <c r="BE9" s="46">
        <v>100</v>
      </c>
      <c r="BF9" s="47">
        <f t="shared" si="4"/>
        <v>10</v>
      </c>
      <c r="BG9" s="48">
        <v>100</v>
      </c>
      <c r="BH9" s="47">
        <f t="shared" si="5"/>
        <v>10</v>
      </c>
      <c r="BI9" s="48">
        <v>100</v>
      </c>
      <c r="BJ9" s="47">
        <f t="shared" si="6"/>
        <v>20</v>
      </c>
      <c r="BK9" s="47">
        <f t="shared" si="7"/>
        <v>100</v>
      </c>
      <c r="BL9" s="47">
        <f t="shared" si="8"/>
        <v>40</v>
      </c>
      <c r="BM9" s="48">
        <v>85</v>
      </c>
      <c r="BN9" s="47">
        <f t="shared" si="9"/>
        <v>51</v>
      </c>
      <c r="BO9" s="49">
        <f t="shared" si="10"/>
        <v>91</v>
      </c>
      <c r="BP9" s="50" t="str">
        <f t="shared" si="11"/>
        <v>Προάγεται</v>
      </c>
    </row>
    <row r="10" spans="1:68" ht="39.6">
      <c r="A10" s="6">
        <v>9</v>
      </c>
      <c r="B10" s="30">
        <v>1123</v>
      </c>
      <c r="C10" s="30" t="s">
        <v>40</v>
      </c>
      <c r="D10" s="55" t="s">
        <v>52</v>
      </c>
      <c r="E10" s="27">
        <v>86</v>
      </c>
      <c r="F10" s="28">
        <f t="shared" si="12"/>
        <v>8.6</v>
      </c>
      <c r="G10" s="10">
        <v>100</v>
      </c>
      <c r="H10" s="28">
        <f t="shared" si="13"/>
        <v>10</v>
      </c>
      <c r="I10" s="10">
        <v>90</v>
      </c>
      <c r="J10" s="28">
        <f t="shared" si="0"/>
        <v>18</v>
      </c>
      <c r="K10" s="28">
        <f t="shared" si="14"/>
        <v>91.5</v>
      </c>
      <c r="L10" s="28">
        <f t="shared" si="15"/>
        <v>36.6</v>
      </c>
      <c r="M10" s="10">
        <v>69</v>
      </c>
      <c r="N10" s="28">
        <f t="shared" si="16"/>
        <v>41.4</v>
      </c>
      <c r="O10" s="29">
        <f t="shared" si="17"/>
        <v>78</v>
      </c>
      <c r="P10" s="30" t="str">
        <f t="shared" si="36"/>
        <v>Προάγεται</v>
      </c>
      <c r="Q10" s="7" t="s">
        <v>53</v>
      </c>
      <c r="R10" s="27">
        <v>90</v>
      </c>
      <c r="S10" s="28">
        <f t="shared" si="18"/>
        <v>9</v>
      </c>
      <c r="T10" s="10">
        <v>100</v>
      </c>
      <c r="U10" s="28">
        <f t="shared" si="19"/>
        <v>10</v>
      </c>
      <c r="V10" s="10">
        <v>86</v>
      </c>
      <c r="W10" s="28">
        <f t="shared" si="1"/>
        <v>17.2</v>
      </c>
      <c r="X10" s="28">
        <f t="shared" si="20"/>
        <v>90.500000000000014</v>
      </c>
      <c r="Y10" s="28">
        <f t="shared" si="21"/>
        <v>36.200000000000003</v>
      </c>
      <c r="Z10" s="10">
        <v>68</v>
      </c>
      <c r="AA10" s="28">
        <f t="shared" si="22"/>
        <v>40.799999999999997</v>
      </c>
      <c r="AB10" s="29">
        <f t="shared" si="23"/>
        <v>77</v>
      </c>
      <c r="AC10" s="30" t="str">
        <f t="shared" si="37"/>
        <v>Προάγεται</v>
      </c>
      <c r="AD10" s="55" t="s">
        <v>54</v>
      </c>
      <c r="AE10" s="27">
        <v>85</v>
      </c>
      <c r="AF10" s="28">
        <f t="shared" si="24"/>
        <v>8.5</v>
      </c>
      <c r="AG10" s="10">
        <v>90</v>
      </c>
      <c r="AH10" s="28">
        <f t="shared" si="25"/>
        <v>9</v>
      </c>
      <c r="AI10" s="10">
        <v>98</v>
      </c>
      <c r="AJ10" s="28">
        <f t="shared" si="2"/>
        <v>19.600000000000001</v>
      </c>
      <c r="AK10" s="28">
        <f t="shared" si="26"/>
        <v>92.75</v>
      </c>
      <c r="AL10" s="28">
        <f t="shared" si="27"/>
        <v>37.1</v>
      </c>
      <c r="AM10" s="10">
        <v>82</v>
      </c>
      <c r="AN10" s="28">
        <f t="shared" si="28"/>
        <v>49.199999999999996</v>
      </c>
      <c r="AO10" s="29">
        <f t="shared" si="29"/>
        <v>86.3</v>
      </c>
      <c r="AP10" s="30" t="str">
        <f t="shared" si="38"/>
        <v>Προάγεται</v>
      </c>
      <c r="AQ10" s="7" t="s">
        <v>55</v>
      </c>
      <c r="AR10" s="27">
        <v>90</v>
      </c>
      <c r="AS10" s="28">
        <f t="shared" si="30"/>
        <v>9</v>
      </c>
      <c r="AT10" s="10">
        <v>100</v>
      </c>
      <c r="AU10" s="28">
        <f t="shared" si="31"/>
        <v>10</v>
      </c>
      <c r="AV10" s="10">
        <v>99</v>
      </c>
      <c r="AW10" s="28">
        <f t="shared" si="3"/>
        <v>19.8</v>
      </c>
      <c r="AX10" s="28">
        <f t="shared" si="32"/>
        <v>96.999999999999986</v>
      </c>
      <c r="AY10" s="28">
        <f t="shared" si="33"/>
        <v>38.799999999999997</v>
      </c>
      <c r="AZ10" s="10">
        <v>26</v>
      </c>
      <c r="BA10" s="28">
        <f t="shared" si="34"/>
        <v>15.6</v>
      </c>
      <c r="BB10" s="29">
        <f t="shared" si="35"/>
        <v>54.4</v>
      </c>
      <c r="BC10" s="30" t="str">
        <f t="shared" si="39"/>
        <v>Προάγεται</v>
      </c>
      <c r="BD10" s="56" t="s">
        <v>56</v>
      </c>
      <c r="BE10" s="46">
        <v>100</v>
      </c>
      <c r="BF10" s="47">
        <f t="shared" si="4"/>
        <v>10</v>
      </c>
      <c r="BG10" s="48">
        <v>100</v>
      </c>
      <c r="BH10" s="47">
        <f t="shared" si="5"/>
        <v>10</v>
      </c>
      <c r="BI10" s="48">
        <v>100</v>
      </c>
      <c r="BJ10" s="47">
        <f t="shared" si="6"/>
        <v>20</v>
      </c>
      <c r="BK10" s="47">
        <f t="shared" si="7"/>
        <v>100</v>
      </c>
      <c r="BL10" s="47">
        <f t="shared" si="8"/>
        <v>40</v>
      </c>
      <c r="BM10" s="48">
        <v>90</v>
      </c>
      <c r="BN10" s="47">
        <f t="shared" si="9"/>
        <v>54</v>
      </c>
      <c r="BO10" s="49">
        <f t="shared" si="10"/>
        <v>94</v>
      </c>
      <c r="BP10" s="50" t="str">
        <f t="shared" si="11"/>
        <v>Προάγεται</v>
      </c>
    </row>
    <row r="11" spans="1:68" ht="39.6">
      <c r="A11" s="6">
        <v>10</v>
      </c>
      <c r="B11" s="30">
        <v>1109</v>
      </c>
      <c r="C11" s="30" t="s">
        <v>41</v>
      </c>
      <c r="D11" s="55" t="s">
        <v>52</v>
      </c>
      <c r="E11" s="27">
        <v>85</v>
      </c>
      <c r="F11" s="28">
        <f t="shared" si="12"/>
        <v>8.5</v>
      </c>
      <c r="G11" s="10">
        <v>98</v>
      </c>
      <c r="H11" s="28">
        <f t="shared" si="13"/>
        <v>9.8000000000000007</v>
      </c>
      <c r="I11" s="10">
        <v>92</v>
      </c>
      <c r="J11" s="28">
        <f t="shared" si="0"/>
        <v>18.400000000000002</v>
      </c>
      <c r="K11" s="28">
        <f t="shared" si="14"/>
        <v>91.750000000000014</v>
      </c>
      <c r="L11" s="28">
        <f t="shared" si="15"/>
        <v>36.700000000000003</v>
      </c>
      <c r="M11" s="10">
        <v>84</v>
      </c>
      <c r="N11" s="28">
        <f t="shared" si="16"/>
        <v>50.4</v>
      </c>
      <c r="O11" s="29">
        <f t="shared" si="17"/>
        <v>87.1</v>
      </c>
      <c r="P11" s="30" t="str">
        <f t="shared" si="36"/>
        <v>Προάγεται</v>
      </c>
      <c r="Q11" s="7" t="s">
        <v>53</v>
      </c>
      <c r="R11" s="27">
        <v>100</v>
      </c>
      <c r="S11" s="28">
        <f t="shared" si="18"/>
        <v>10</v>
      </c>
      <c r="T11" s="10">
        <v>100</v>
      </c>
      <c r="U11" s="28">
        <f t="shared" si="19"/>
        <v>10</v>
      </c>
      <c r="V11" s="10">
        <v>69</v>
      </c>
      <c r="W11" s="28">
        <f t="shared" si="1"/>
        <v>13.8</v>
      </c>
      <c r="X11" s="28">
        <f t="shared" si="20"/>
        <v>84.499999999999986</v>
      </c>
      <c r="Y11" s="28">
        <f t="shared" si="21"/>
        <v>33.799999999999997</v>
      </c>
      <c r="Z11" s="10">
        <v>62</v>
      </c>
      <c r="AA11" s="28">
        <f t="shared" si="22"/>
        <v>37.199999999999996</v>
      </c>
      <c r="AB11" s="29">
        <f t="shared" si="23"/>
        <v>71</v>
      </c>
      <c r="AC11" s="30" t="str">
        <f t="shared" si="37"/>
        <v>Προάγεται</v>
      </c>
      <c r="AD11" s="55" t="s">
        <v>54</v>
      </c>
      <c r="AE11" s="27">
        <v>85</v>
      </c>
      <c r="AF11" s="28">
        <f t="shared" si="24"/>
        <v>8.5</v>
      </c>
      <c r="AG11" s="10">
        <v>90</v>
      </c>
      <c r="AH11" s="28">
        <f t="shared" si="25"/>
        <v>9</v>
      </c>
      <c r="AI11" s="10">
        <v>90</v>
      </c>
      <c r="AJ11" s="28">
        <f t="shared" si="2"/>
        <v>18</v>
      </c>
      <c r="AK11" s="28">
        <f t="shared" si="26"/>
        <v>88.75</v>
      </c>
      <c r="AL11" s="28">
        <f t="shared" si="27"/>
        <v>35.5</v>
      </c>
      <c r="AM11" s="10">
        <v>96</v>
      </c>
      <c r="AN11" s="28">
        <f t="shared" si="28"/>
        <v>57.599999999999994</v>
      </c>
      <c r="AO11" s="29">
        <f t="shared" si="29"/>
        <v>93.1</v>
      </c>
      <c r="AP11" s="30" t="str">
        <f t="shared" si="38"/>
        <v>Προάγεται</v>
      </c>
      <c r="AQ11" s="7" t="s">
        <v>55</v>
      </c>
      <c r="AR11" s="27">
        <v>90</v>
      </c>
      <c r="AS11" s="28">
        <f t="shared" si="30"/>
        <v>9</v>
      </c>
      <c r="AT11" s="10">
        <v>100</v>
      </c>
      <c r="AU11" s="28">
        <f t="shared" si="31"/>
        <v>10</v>
      </c>
      <c r="AV11" s="10">
        <v>93</v>
      </c>
      <c r="AW11" s="28">
        <f t="shared" si="3"/>
        <v>18.600000000000001</v>
      </c>
      <c r="AX11" s="28">
        <f t="shared" si="32"/>
        <v>94</v>
      </c>
      <c r="AY11" s="28">
        <f t="shared" si="33"/>
        <v>37.6</v>
      </c>
      <c r="AZ11" s="10">
        <v>79</v>
      </c>
      <c r="BA11" s="28">
        <f t="shared" si="34"/>
        <v>47.4</v>
      </c>
      <c r="BB11" s="29">
        <f t="shared" si="35"/>
        <v>85</v>
      </c>
      <c r="BC11" s="30" t="str">
        <f t="shared" si="39"/>
        <v>Προάγεται</v>
      </c>
      <c r="BD11" s="56" t="s">
        <v>56</v>
      </c>
      <c r="BE11" s="46">
        <v>100</v>
      </c>
      <c r="BF11" s="47">
        <f t="shared" si="4"/>
        <v>10</v>
      </c>
      <c r="BG11" s="48">
        <v>100</v>
      </c>
      <c r="BH11" s="47">
        <f t="shared" si="5"/>
        <v>10</v>
      </c>
      <c r="BI11" s="48">
        <v>100</v>
      </c>
      <c r="BJ11" s="47">
        <f t="shared" si="6"/>
        <v>20</v>
      </c>
      <c r="BK11" s="47">
        <f t="shared" si="7"/>
        <v>100</v>
      </c>
      <c r="BL11" s="47">
        <f t="shared" si="8"/>
        <v>40</v>
      </c>
      <c r="BM11" s="48">
        <v>75</v>
      </c>
      <c r="BN11" s="47">
        <f t="shared" si="9"/>
        <v>45</v>
      </c>
      <c r="BO11" s="49">
        <f t="shared" si="10"/>
        <v>85</v>
      </c>
      <c r="BP11" s="50" t="str">
        <f t="shared" si="11"/>
        <v>Προάγεται</v>
      </c>
    </row>
    <row r="12" spans="1:68" ht="39.6">
      <c r="A12" s="6">
        <v>11</v>
      </c>
      <c r="B12" s="30">
        <v>1108</v>
      </c>
      <c r="C12" s="30" t="s">
        <v>42</v>
      </c>
      <c r="D12" s="55" t="s">
        <v>52</v>
      </c>
      <c r="E12" s="27">
        <v>85</v>
      </c>
      <c r="F12" s="28">
        <f t="shared" si="12"/>
        <v>8.5</v>
      </c>
      <c r="G12" s="10">
        <v>98</v>
      </c>
      <c r="H12" s="28">
        <f t="shared" si="13"/>
        <v>9.8000000000000007</v>
      </c>
      <c r="I12" s="10">
        <v>91</v>
      </c>
      <c r="J12" s="28">
        <f t="shared" si="0"/>
        <v>18.2</v>
      </c>
      <c r="K12" s="28">
        <f t="shared" si="14"/>
        <v>91.25</v>
      </c>
      <c r="L12" s="28">
        <f t="shared" si="15"/>
        <v>36.5</v>
      </c>
      <c r="M12" s="10">
        <v>85</v>
      </c>
      <c r="N12" s="28">
        <f t="shared" si="16"/>
        <v>51</v>
      </c>
      <c r="O12" s="29">
        <f t="shared" si="17"/>
        <v>87.5</v>
      </c>
      <c r="P12" s="30" t="str">
        <f t="shared" si="36"/>
        <v>Προάγεται</v>
      </c>
      <c r="Q12" s="7" t="s">
        <v>53</v>
      </c>
      <c r="R12" s="27">
        <v>100</v>
      </c>
      <c r="S12" s="28">
        <f t="shared" si="18"/>
        <v>10</v>
      </c>
      <c r="T12" s="10">
        <v>100</v>
      </c>
      <c r="U12" s="28">
        <f t="shared" si="19"/>
        <v>10</v>
      </c>
      <c r="V12" s="10">
        <v>69</v>
      </c>
      <c r="W12" s="28">
        <f t="shared" si="1"/>
        <v>13.8</v>
      </c>
      <c r="X12" s="28">
        <f t="shared" si="20"/>
        <v>84.499999999999986</v>
      </c>
      <c r="Y12" s="28">
        <f t="shared" si="21"/>
        <v>33.799999999999997</v>
      </c>
      <c r="Z12" s="10">
        <v>67</v>
      </c>
      <c r="AA12" s="28">
        <f t="shared" si="22"/>
        <v>40.199999999999996</v>
      </c>
      <c r="AB12" s="29">
        <f t="shared" si="23"/>
        <v>74</v>
      </c>
      <c r="AC12" s="30" t="str">
        <f t="shared" si="37"/>
        <v>Προάγεται</v>
      </c>
      <c r="AD12" s="55" t="s">
        <v>54</v>
      </c>
      <c r="AE12" s="27">
        <v>85</v>
      </c>
      <c r="AF12" s="28">
        <f t="shared" si="24"/>
        <v>8.5</v>
      </c>
      <c r="AG12" s="10">
        <v>90</v>
      </c>
      <c r="AH12" s="28">
        <f t="shared" si="25"/>
        <v>9</v>
      </c>
      <c r="AI12" s="10">
        <v>78</v>
      </c>
      <c r="AJ12" s="28">
        <f t="shared" si="2"/>
        <v>15.600000000000001</v>
      </c>
      <c r="AK12" s="28">
        <f t="shared" si="26"/>
        <v>82.75</v>
      </c>
      <c r="AL12" s="28">
        <f t="shared" si="27"/>
        <v>33.1</v>
      </c>
      <c r="AM12" s="10">
        <v>92</v>
      </c>
      <c r="AN12" s="28">
        <f t="shared" si="28"/>
        <v>55.199999999999996</v>
      </c>
      <c r="AO12" s="29">
        <f t="shared" si="29"/>
        <v>88.3</v>
      </c>
      <c r="AP12" s="30" t="str">
        <f t="shared" si="38"/>
        <v>Προάγεται</v>
      </c>
      <c r="AQ12" s="7" t="s">
        <v>55</v>
      </c>
      <c r="AR12" s="27">
        <v>90</v>
      </c>
      <c r="AS12" s="28">
        <f t="shared" si="30"/>
        <v>9</v>
      </c>
      <c r="AT12" s="10">
        <v>100</v>
      </c>
      <c r="AU12" s="28">
        <f t="shared" si="31"/>
        <v>10</v>
      </c>
      <c r="AV12" s="10">
        <v>99</v>
      </c>
      <c r="AW12" s="28">
        <f t="shared" si="3"/>
        <v>19.8</v>
      </c>
      <c r="AX12" s="28">
        <f t="shared" si="32"/>
        <v>96.999999999999986</v>
      </c>
      <c r="AY12" s="28">
        <f t="shared" si="33"/>
        <v>38.799999999999997</v>
      </c>
      <c r="AZ12" s="10">
        <v>75</v>
      </c>
      <c r="BA12" s="28">
        <f t="shared" si="34"/>
        <v>45</v>
      </c>
      <c r="BB12" s="29">
        <f t="shared" si="35"/>
        <v>83.8</v>
      </c>
      <c r="BC12" s="30" t="str">
        <f t="shared" si="39"/>
        <v>Προάγεται</v>
      </c>
      <c r="BD12" s="56" t="s">
        <v>56</v>
      </c>
      <c r="BE12" s="46">
        <v>100</v>
      </c>
      <c r="BF12" s="47">
        <f t="shared" si="4"/>
        <v>10</v>
      </c>
      <c r="BG12" s="48">
        <v>100</v>
      </c>
      <c r="BH12" s="47">
        <f t="shared" si="5"/>
        <v>10</v>
      </c>
      <c r="BI12" s="48">
        <v>100</v>
      </c>
      <c r="BJ12" s="47">
        <f t="shared" si="6"/>
        <v>20</v>
      </c>
      <c r="BK12" s="47">
        <f t="shared" si="7"/>
        <v>100</v>
      </c>
      <c r="BL12" s="47">
        <f t="shared" si="8"/>
        <v>40</v>
      </c>
      <c r="BM12" s="48">
        <v>80</v>
      </c>
      <c r="BN12" s="47">
        <f t="shared" si="9"/>
        <v>48</v>
      </c>
      <c r="BO12" s="49">
        <f t="shared" si="10"/>
        <v>88</v>
      </c>
      <c r="BP12" s="50" t="str">
        <f t="shared" si="11"/>
        <v>Προάγεται</v>
      </c>
    </row>
    <row r="13" spans="1:68" ht="39.6">
      <c r="A13" s="6">
        <v>12</v>
      </c>
      <c r="B13" s="30">
        <v>1098</v>
      </c>
      <c r="C13" s="30" t="s">
        <v>43</v>
      </c>
      <c r="D13" s="55" t="s">
        <v>52</v>
      </c>
      <c r="E13" s="27">
        <v>90</v>
      </c>
      <c r="F13" s="28">
        <f t="shared" si="12"/>
        <v>9</v>
      </c>
      <c r="G13" s="10">
        <v>100</v>
      </c>
      <c r="H13" s="28">
        <f t="shared" si="13"/>
        <v>10</v>
      </c>
      <c r="I13" s="10">
        <v>94</v>
      </c>
      <c r="J13" s="28">
        <f t="shared" si="0"/>
        <v>18.8</v>
      </c>
      <c r="K13" s="28">
        <f t="shared" si="14"/>
        <v>94.499999999999986</v>
      </c>
      <c r="L13" s="28">
        <f t="shared" si="15"/>
        <v>37.799999999999997</v>
      </c>
      <c r="M13" s="10">
        <v>89</v>
      </c>
      <c r="N13" s="28">
        <f t="shared" si="16"/>
        <v>53.4</v>
      </c>
      <c r="O13" s="29">
        <f t="shared" si="17"/>
        <v>91.199999999999989</v>
      </c>
      <c r="P13" s="30" t="str">
        <f t="shared" si="36"/>
        <v>Προάγεται</v>
      </c>
      <c r="Q13" s="7" t="s">
        <v>53</v>
      </c>
      <c r="R13" s="27">
        <v>100</v>
      </c>
      <c r="S13" s="28">
        <f t="shared" si="18"/>
        <v>10</v>
      </c>
      <c r="T13" s="10">
        <v>100</v>
      </c>
      <c r="U13" s="28">
        <f t="shared" si="19"/>
        <v>10</v>
      </c>
      <c r="V13" s="10">
        <v>100</v>
      </c>
      <c r="W13" s="28">
        <f t="shared" si="1"/>
        <v>20</v>
      </c>
      <c r="X13" s="28">
        <f t="shared" si="20"/>
        <v>100</v>
      </c>
      <c r="Y13" s="28">
        <f t="shared" si="21"/>
        <v>40</v>
      </c>
      <c r="Z13" s="10">
        <v>90</v>
      </c>
      <c r="AA13" s="28">
        <f t="shared" si="22"/>
        <v>54</v>
      </c>
      <c r="AB13" s="29">
        <f t="shared" si="23"/>
        <v>94</v>
      </c>
      <c r="AC13" s="30" t="str">
        <f t="shared" si="37"/>
        <v>Προάγεται</v>
      </c>
      <c r="AD13" s="55" t="s">
        <v>54</v>
      </c>
      <c r="AE13" s="27">
        <v>90</v>
      </c>
      <c r="AF13" s="28">
        <f t="shared" si="24"/>
        <v>9</v>
      </c>
      <c r="AG13" s="10">
        <v>100</v>
      </c>
      <c r="AH13" s="28">
        <f t="shared" si="25"/>
        <v>10</v>
      </c>
      <c r="AI13" s="10">
        <v>84</v>
      </c>
      <c r="AJ13" s="28">
        <f t="shared" si="2"/>
        <v>16.8</v>
      </c>
      <c r="AK13" s="28">
        <f t="shared" si="26"/>
        <v>89.499999999999986</v>
      </c>
      <c r="AL13" s="28">
        <f t="shared" si="27"/>
        <v>35.799999999999997</v>
      </c>
      <c r="AM13" s="10">
        <v>65</v>
      </c>
      <c r="AN13" s="28">
        <f t="shared" si="28"/>
        <v>39</v>
      </c>
      <c r="AO13" s="29">
        <f t="shared" si="29"/>
        <v>74.8</v>
      </c>
      <c r="AP13" s="30" t="str">
        <f t="shared" si="38"/>
        <v>Προάγεται</v>
      </c>
      <c r="AQ13" s="7" t="s">
        <v>55</v>
      </c>
      <c r="AR13" s="27">
        <v>90</v>
      </c>
      <c r="AS13" s="28">
        <f t="shared" si="30"/>
        <v>9</v>
      </c>
      <c r="AT13" s="10">
        <v>100</v>
      </c>
      <c r="AU13" s="28">
        <f t="shared" si="31"/>
        <v>10</v>
      </c>
      <c r="AV13" s="10">
        <v>90</v>
      </c>
      <c r="AW13" s="28">
        <f t="shared" si="3"/>
        <v>18</v>
      </c>
      <c r="AX13" s="28">
        <f t="shared" si="32"/>
        <v>92.5</v>
      </c>
      <c r="AY13" s="28">
        <f t="shared" si="33"/>
        <v>37</v>
      </c>
      <c r="AZ13" s="10">
        <v>73</v>
      </c>
      <c r="BA13" s="28">
        <f t="shared" si="34"/>
        <v>43.8</v>
      </c>
      <c r="BB13" s="29">
        <f t="shared" si="35"/>
        <v>80.8</v>
      </c>
      <c r="BC13" s="30" t="str">
        <f t="shared" si="39"/>
        <v>Προάγεται</v>
      </c>
      <c r="BD13" s="56" t="s">
        <v>56</v>
      </c>
      <c r="BE13" s="46">
        <v>100</v>
      </c>
      <c r="BF13" s="47">
        <f t="shared" si="4"/>
        <v>10</v>
      </c>
      <c r="BG13" s="48">
        <v>100</v>
      </c>
      <c r="BH13" s="47">
        <f t="shared" si="5"/>
        <v>10</v>
      </c>
      <c r="BI13" s="48">
        <v>100</v>
      </c>
      <c r="BJ13" s="47">
        <f t="shared" si="6"/>
        <v>20</v>
      </c>
      <c r="BK13" s="47">
        <f t="shared" si="7"/>
        <v>100</v>
      </c>
      <c r="BL13" s="47">
        <f t="shared" si="8"/>
        <v>40</v>
      </c>
      <c r="BM13" s="48">
        <v>80</v>
      </c>
      <c r="BN13" s="47">
        <f t="shared" si="9"/>
        <v>48</v>
      </c>
      <c r="BO13" s="49">
        <f t="shared" si="10"/>
        <v>88</v>
      </c>
      <c r="BP13" s="50" t="str">
        <f t="shared" si="11"/>
        <v>Προάγεται</v>
      </c>
    </row>
    <row r="14" spans="1:68" ht="39.6">
      <c r="A14" s="6">
        <v>13</v>
      </c>
      <c r="B14" s="30">
        <v>1096</v>
      </c>
      <c r="C14" s="30" t="s">
        <v>44</v>
      </c>
      <c r="D14" s="55" t="s">
        <v>52</v>
      </c>
      <c r="E14" s="27">
        <v>96</v>
      </c>
      <c r="F14" s="28">
        <f t="shared" si="12"/>
        <v>9.6000000000000014</v>
      </c>
      <c r="G14" s="10">
        <v>100</v>
      </c>
      <c r="H14" s="28">
        <f t="shared" si="13"/>
        <v>10</v>
      </c>
      <c r="I14" s="10">
        <v>100</v>
      </c>
      <c r="J14" s="28">
        <f t="shared" si="0"/>
        <v>20</v>
      </c>
      <c r="K14" s="28">
        <f t="shared" si="14"/>
        <v>99</v>
      </c>
      <c r="L14" s="28">
        <f t="shared" si="15"/>
        <v>39.6</v>
      </c>
      <c r="M14" s="10">
        <v>84</v>
      </c>
      <c r="N14" s="28">
        <f t="shared" si="16"/>
        <v>50.4</v>
      </c>
      <c r="O14" s="29">
        <f t="shared" si="17"/>
        <v>90</v>
      </c>
      <c r="P14" s="30" t="str">
        <f t="shared" si="36"/>
        <v>Προάγεται</v>
      </c>
      <c r="Q14" s="7" t="s">
        <v>53</v>
      </c>
      <c r="R14" s="27">
        <v>100</v>
      </c>
      <c r="S14" s="28">
        <f t="shared" si="18"/>
        <v>10</v>
      </c>
      <c r="T14" s="10">
        <v>100</v>
      </c>
      <c r="U14" s="28">
        <f t="shared" si="19"/>
        <v>10</v>
      </c>
      <c r="V14" s="10">
        <v>84</v>
      </c>
      <c r="W14" s="28">
        <f t="shared" si="1"/>
        <v>16.8</v>
      </c>
      <c r="X14" s="28">
        <f t="shared" si="20"/>
        <v>91.999999999999986</v>
      </c>
      <c r="Y14" s="28">
        <f t="shared" si="21"/>
        <v>36.799999999999997</v>
      </c>
      <c r="Z14" s="10">
        <v>72</v>
      </c>
      <c r="AA14" s="28">
        <f t="shared" si="22"/>
        <v>43.199999999999996</v>
      </c>
      <c r="AB14" s="29">
        <f t="shared" si="23"/>
        <v>80</v>
      </c>
      <c r="AC14" s="30" t="str">
        <f t="shared" si="37"/>
        <v>Προάγεται</v>
      </c>
      <c r="AD14" s="55" t="s">
        <v>54</v>
      </c>
      <c r="AE14" s="27">
        <v>90</v>
      </c>
      <c r="AF14" s="28">
        <f t="shared" si="24"/>
        <v>9</v>
      </c>
      <c r="AG14" s="10">
        <v>100</v>
      </c>
      <c r="AH14" s="28">
        <f t="shared" si="25"/>
        <v>10</v>
      </c>
      <c r="AI14" s="10">
        <v>96</v>
      </c>
      <c r="AJ14" s="28">
        <f t="shared" si="2"/>
        <v>19.200000000000003</v>
      </c>
      <c r="AK14" s="28">
        <f t="shared" si="26"/>
        <v>95.500000000000014</v>
      </c>
      <c r="AL14" s="28">
        <f t="shared" si="27"/>
        <v>38.200000000000003</v>
      </c>
      <c r="AM14" s="10">
        <v>92</v>
      </c>
      <c r="AN14" s="28">
        <f t="shared" si="28"/>
        <v>55.199999999999996</v>
      </c>
      <c r="AO14" s="29">
        <f t="shared" si="29"/>
        <v>93.4</v>
      </c>
      <c r="AP14" s="30" t="str">
        <f t="shared" si="38"/>
        <v>Προάγεται</v>
      </c>
      <c r="AQ14" s="7" t="s">
        <v>55</v>
      </c>
      <c r="AR14" s="27">
        <v>90</v>
      </c>
      <c r="AS14" s="28">
        <f t="shared" si="30"/>
        <v>9</v>
      </c>
      <c r="AT14" s="10">
        <v>100</v>
      </c>
      <c r="AU14" s="28">
        <f t="shared" si="31"/>
        <v>10</v>
      </c>
      <c r="AV14" s="10">
        <v>100</v>
      </c>
      <c r="AW14" s="28">
        <f t="shared" si="3"/>
        <v>20</v>
      </c>
      <c r="AX14" s="28">
        <f t="shared" si="32"/>
        <v>97.5</v>
      </c>
      <c r="AY14" s="28">
        <f t="shared" si="33"/>
        <v>39</v>
      </c>
      <c r="AZ14" s="10">
        <v>96</v>
      </c>
      <c r="BA14" s="28">
        <f t="shared" si="34"/>
        <v>57.599999999999994</v>
      </c>
      <c r="BB14" s="29">
        <f t="shared" si="35"/>
        <v>96.6</v>
      </c>
      <c r="BC14" s="30" t="str">
        <f t="shared" si="39"/>
        <v>Προάγεται</v>
      </c>
      <c r="BD14" s="56" t="s">
        <v>56</v>
      </c>
      <c r="BE14" s="46">
        <v>100</v>
      </c>
      <c r="BF14" s="47">
        <f t="shared" si="4"/>
        <v>10</v>
      </c>
      <c r="BG14" s="48">
        <v>100</v>
      </c>
      <c r="BH14" s="47">
        <f t="shared" si="5"/>
        <v>10</v>
      </c>
      <c r="BI14" s="48">
        <v>100</v>
      </c>
      <c r="BJ14" s="47">
        <f t="shared" si="6"/>
        <v>20</v>
      </c>
      <c r="BK14" s="47">
        <f t="shared" si="7"/>
        <v>100</v>
      </c>
      <c r="BL14" s="47">
        <f t="shared" si="8"/>
        <v>40</v>
      </c>
      <c r="BM14" s="48">
        <v>85</v>
      </c>
      <c r="BN14" s="47">
        <f t="shared" si="9"/>
        <v>51</v>
      </c>
      <c r="BO14" s="49">
        <f t="shared" si="10"/>
        <v>91</v>
      </c>
      <c r="BP14" s="50" t="str">
        <f t="shared" si="11"/>
        <v>Προάγεται</v>
      </c>
    </row>
    <row r="15" spans="1:68" ht="39.6">
      <c r="A15" s="6">
        <v>14</v>
      </c>
      <c r="B15" s="30">
        <v>1136</v>
      </c>
      <c r="C15" s="30" t="s">
        <v>45</v>
      </c>
      <c r="D15" s="55" t="s">
        <v>52</v>
      </c>
      <c r="E15" s="27">
        <v>85</v>
      </c>
      <c r="F15" s="28">
        <f t="shared" si="12"/>
        <v>8.5</v>
      </c>
      <c r="G15" s="10">
        <v>98</v>
      </c>
      <c r="H15" s="28">
        <f t="shared" si="13"/>
        <v>9.8000000000000007</v>
      </c>
      <c r="I15" s="10">
        <v>85</v>
      </c>
      <c r="J15" s="28">
        <f t="shared" si="0"/>
        <v>17</v>
      </c>
      <c r="K15" s="28">
        <f t="shared" si="14"/>
        <v>88.249999999999986</v>
      </c>
      <c r="L15" s="28">
        <f t="shared" si="15"/>
        <v>35.299999999999997</v>
      </c>
      <c r="M15" s="10">
        <v>68</v>
      </c>
      <c r="N15" s="28">
        <f t="shared" si="16"/>
        <v>40.799999999999997</v>
      </c>
      <c r="O15" s="29">
        <f t="shared" si="17"/>
        <v>76.099999999999994</v>
      </c>
      <c r="P15" s="30" t="str">
        <f t="shared" si="36"/>
        <v>Προάγεται</v>
      </c>
      <c r="Q15" s="7" t="s">
        <v>53</v>
      </c>
      <c r="R15" s="27">
        <v>90</v>
      </c>
      <c r="S15" s="28">
        <f t="shared" si="18"/>
        <v>9</v>
      </c>
      <c r="T15" s="10">
        <v>100</v>
      </c>
      <c r="U15" s="28">
        <f t="shared" si="19"/>
        <v>10</v>
      </c>
      <c r="V15" s="10">
        <v>88</v>
      </c>
      <c r="W15" s="28">
        <f t="shared" si="1"/>
        <v>17.600000000000001</v>
      </c>
      <c r="X15" s="28">
        <f t="shared" si="20"/>
        <v>91.5</v>
      </c>
      <c r="Y15" s="28">
        <f t="shared" si="21"/>
        <v>36.6</v>
      </c>
      <c r="Z15" s="10">
        <v>59</v>
      </c>
      <c r="AA15" s="28">
        <f t="shared" si="22"/>
        <v>35.4</v>
      </c>
      <c r="AB15" s="29">
        <f t="shared" si="23"/>
        <v>72</v>
      </c>
      <c r="AC15" s="30" t="str">
        <f t="shared" si="37"/>
        <v>Προάγεται</v>
      </c>
      <c r="AD15" s="55" t="s">
        <v>54</v>
      </c>
      <c r="AE15" s="27">
        <v>70</v>
      </c>
      <c r="AF15" s="28">
        <f t="shared" si="24"/>
        <v>7</v>
      </c>
      <c r="AG15" s="10">
        <v>80</v>
      </c>
      <c r="AH15" s="28">
        <f t="shared" si="25"/>
        <v>8</v>
      </c>
      <c r="AI15" s="10">
        <v>92</v>
      </c>
      <c r="AJ15" s="28">
        <f t="shared" si="2"/>
        <v>18.400000000000002</v>
      </c>
      <c r="AK15" s="28">
        <f t="shared" si="26"/>
        <v>83.500000000000014</v>
      </c>
      <c r="AL15" s="28">
        <f t="shared" si="27"/>
        <v>33.400000000000006</v>
      </c>
      <c r="AM15" s="10">
        <v>72</v>
      </c>
      <c r="AN15" s="28">
        <f t="shared" si="28"/>
        <v>43.199999999999996</v>
      </c>
      <c r="AO15" s="29">
        <f t="shared" si="29"/>
        <v>76.599999999999994</v>
      </c>
      <c r="AP15" s="30" t="str">
        <f t="shared" si="38"/>
        <v>Προάγεται</v>
      </c>
      <c r="AQ15" s="7" t="s">
        <v>55</v>
      </c>
      <c r="AR15" s="27">
        <v>85</v>
      </c>
      <c r="AS15" s="28">
        <f t="shared" si="30"/>
        <v>8.5</v>
      </c>
      <c r="AT15" s="10">
        <v>100</v>
      </c>
      <c r="AU15" s="28">
        <f t="shared" si="31"/>
        <v>10</v>
      </c>
      <c r="AV15" s="10">
        <v>99</v>
      </c>
      <c r="AW15" s="28">
        <f t="shared" si="3"/>
        <v>19.8</v>
      </c>
      <c r="AX15" s="28">
        <f t="shared" si="32"/>
        <v>95.749999999999986</v>
      </c>
      <c r="AY15" s="28">
        <f t="shared" si="33"/>
        <v>38.299999999999997</v>
      </c>
      <c r="AZ15" s="10">
        <v>38</v>
      </c>
      <c r="BA15" s="28">
        <f t="shared" si="34"/>
        <v>22.8</v>
      </c>
      <c r="BB15" s="29">
        <f t="shared" si="35"/>
        <v>61.099999999999994</v>
      </c>
      <c r="BC15" s="30" t="str">
        <f t="shared" si="39"/>
        <v>Προάγεται</v>
      </c>
      <c r="BD15" s="56" t="s">
        <v>56</v>
      </c>
      <c r="BE15" s="46">
        <v>100</v>
      </c>
      <c r="BF15" s="47">
        <f t="shared" si="4"/>
        <v>10</v>
      </c>
      <c r="BG15" s="48">
        <v>100</v>
      </c>
      <c r="BH15" s="47">
        <f t="shared" si="5"/>
        <v>10</v>
      </c>
      <c r="BI15" s="48">
        <v>100</v>
      </c>
      <c r="BJ15" s="47">
        <f t="shared" si="6"/>
        <v>20</v>
      </c>
      <c r="BK15" s="47">
        <f t="shared" si="7"/>
        <v>100</v>
      </c>
      <c r="BL15" s="47">
        <f t="shared" si="8"/>
        <v>40</v>
      </c>
      <c r="BM15" s="48">
        <v>90</v>
      </c>
      <c r="BN15" s="47">
        <f t="shared" si="9"/>
        <v>54</v>
      </c>
      <c r="BO15" s="49">
        <f t="shared" si="10"/>
        <v>94</v>
      </c>
      <c r="BP15" s="50" t="str">
        <f t="shared" si="11"/>
        <v>Προάγεται</v>
      </c>
    </row>
    <row r="16" spans="1:68" ht="39.6">
      <c r="A16" s="6">
        <v>15</v>
      </c>
      <c r="B16" s="30">
        <v>1122</v>
      </c>
      <c r="C16" s="30" t="s">
        <v>46</v>
      </c>
      <c r="D16" s="55" t="s">
        <v>52</v>
      </c>
      <c r="E16" s="27">
        <v>90</v>
      </c>
      <c r="F16" s="28">
        <f t="shared" si="12"/>
        <v>9</v>
      </c>
      <c r="G16" s="10">
        <v>100</v>
      </c>
      <c r="H16" s="28">
        <f t="shared" si="13"/>
        <v>10</v>
      </c>
      <c r="I16" s="10">
        <v>90</v>
      </c>
      <c r="J16" s="28">
        <f t="shared" si="0"/>
        <v>18</v>
      </c>
      <c r="K16" s="28">
        <f t="shared" si="14"/>
        <v>92.5</v>
      </c>
      <c r="L16" s="28">
        <f t="shared" si="15"/>
        <v>37</v>
      </c>
      <c r="M16" s="10">
        <v>93</v>
      </c>
      <c r="N16" s="28">
        <f t="shared" si="16"/>
        <v>55.8</v>
      </c>
      <c r="O16" s="29">
        <f t="shared" si="17"/>
        <v>92.8</v>
      </c>
      <c r="P16" s="30" t="str">
        <f t="shared" si="36"/>
        <v>Προάγεται</v>
      </c>
      <c r="Q16" s="7" t="s">
        <v>53</v>
      </c>
      <c r="R16" s="27">
        <v>90</v>
      </c>
      <c r="S16" s="28">
        <f t="shared" si="18"/>
        <v>9</v>
      </c>
      <c r="T16" s="10">
        <v>100</v>
      </c>
      <c r="U16" s="28">
        <f t="shared" si="19"/>
        <v>10</v>
      </c>
      <c r="V16" s="10">
        <v>85</v>
      </c>
      <c r="W16" s="28">
        <f t="shared" si="1"/>
        <v>17</v>
      </c>
      <c r="X16" s="28">
        <f t="shared" si="20"/>
        <v>90</v>
      </c>
      <c r="Y16" s="28">
        <f t="shared" si="21"/>
        <v>36</v>
      </c>
      <c r="Z16" s="10">
        <v>80</v>
      </c>
      <c r="AA16" s="28">
        <f t="shared" si="22"/>
        <v>48</v>
      </c>
      <c r="AB16" s="29">
        <f t="shared" si="23"/>
        <v>84</v>
      </c>
      <c r="AC16" s="30" t="str">
        <f t="shared" si="37"/>
        <v>Προάγεται</v>
      </c>
      <c r="AD16" s="55" t="s">
        <v>54</v>
      </c>
      <c r="AE16" s="27">
        <v>85</v>
      </c>
      <c r="AF16" s="28">
        <f t="shared" si="24"/>
        <v>8.5</v>
      </c>
      <c r="AG16" s="10">
        <v>95</v>
      </c>
      <c r="AH16" s="28">
        <f t="shared" si="25"/>
        <v>9.5</v>
      </c>
      <c r="AI16" s="10">
        <v>69</v>
      </c>
      <c r="AJ16" s="28">
        <f t="shared" si="2"/>
        <v>13.8</v>
      </c>
      <c r="AK16" s="28">
        <f t="shared" si="26"/>
        <v>79.5</v>
      </c>
      <c r="AL16" s="28">
        <f t="shared" si="27"/>
        <v>31.8</v>
      </c>
      <c r="AM16" s="10">
        <v>96</v>
      </c>
      <c r="AN16" s="28">
        <f t="shared" si="28"/>
        <v>57.599999999999994</v>
      </c>
      <c r="AO16" s="29">
        <f t="shared" si="29"/>
        <v>89.399999999999991</v>
      </c>
      <c r="AP16" s="30" t="str">
        <f t="shared" si="38"/>
        <v>Προάγεται</v>
      </c>
      <c r="AQ16" s="7" t="s">
        <v>55</v>
      </c>
      <c r="AR16" s="27">
        <v>90</v>
      </c>
      <c r="AS16" s="28">
        <f t="shared" si="30"/>
        <v>9</v>
      </c>
      <c r="AT16" s="10">
        <v>100</v>
      </c>
      <c r="AU16" s="28">
        <f t="shared" si="31"/>
        <v>10</v>
      </c>
      <c r="AV16" s="10">
        <v>92</v>
      </c>
      <c r="AW16" s="28">
        <f t="shared" si="3"/>
        <v>18.400000000000002</v>
      </c>
      <c r="AX16" s="28">
        <f t="shared" si="32"/>
        <v>93.500000000000014</v>
      </c>
      <c r="AY16" s="28">
        <f t="shared" si="33"/>
        <v>37.400000000000006</v>
      </c>
      <c r="AZ16" s="10">
        <v>91</v>
      </c>
      <c r="BA16" s="28">
        <f t="shared" si="34"/>
        <v>54.6</v>
      </c>
      <c r="BB16" s="29">
        <f t="shared" si="35"/>
        <v>92</v>
      </c>
      <c r="BC16" s="30" t="str">
        <f t="shared" si="39"/>
        <v>Προάγεται</v>
      </c>
      <c r="BD16" s="56" t="s">
        <v>56</v>
      </c>
      <c r="BE16" s="46">
        <v>100</v>
      </c>
      <c r="BF16" s="47">
        <f t="shared" si="4"/>
        <v>10</v>
      </c>
      <c r="BG16" s="48">
        <v>100</v>
      </c>
      <c r="BH16" s="47">
        <f t="shared" si="5"/>
        <v>10</v>
      </c>
      <c r="BI16" s="48">
        <v>100</v>
      </c>
      <c r="BJ16" s="47">
        <f t="shared" si="6"/>
        <v>20</v>
      </c>
      <c r="BK16" s="47">
        <f t="shared" si="7"/>
        <v>100</v>
      </c>
      <c r="BL16" s="47">
        <f t="shared" si="8"/>
        <v>40</v>
      </c>
      <c r="BM16" s="48">
        <v>90</v>
      </c>
      <c r="BN16" s="47">
        <f t="shared" si="9"/>
        <v>54</v>
      </c>
      <c r="BO16" s="49">
        <f t="shared" si="10"/>
        <v>94</v>
      </c>
      <c r="BP16" s="50" t="str">
        <f t="shared" si="11"/>
        <v>Προάγεται</v>
      </c>
    </row>
    <row r="17" spans="1:68" ht="39.6">
      <c r="A17" s="6">
        <v>16</v>
      </c>
      <c r="B17" s="30">
        <v>1095</v>
      </c>
      <c r="C17" s="30" t="s">
        <v>28</v>
      </c>
      <c r="D17" s="55" t="s">
        <v>52</v>
      </c>
      <c r="E17" s="27">
        <v>70</v>
      </c>
      <c r="F17" s="28">
        <f t="shared" si="12"/>
        <v>7</v>
      </c>
      <c r="G17" s="10">
        <v>90</v>
      </c>
      <c r="H17" s="28">
        <f t="shared" si="13"/>
        <v>9</v>
      </c>
      <c r="I17" s="10">
        <v>47</v>
      </c>
      <c r="J17" s="28">
        <f t="shared" si="0"/>
        <v>9.4</v>
      </c>
      <c r="K17" s="28">
        <f t="shared" si="14"/>
        <v>63.5</v>
      </c>
      <c r="L17" s="28">
        <f t="shared" si="15"/>
        <v>25.4</v>
      </c>
      <c r="M17" s="10">
        <v>83</v>
      </c>
      <c r="N17" s="28">
        <f t="shared" si="16"/>
        <v>49.8</v>
      </c>
      <c r="O17" s="29">
        <f t="shared" si="17"/>
        <v>75.199999999999989</v>
      </c>
      <c r="P17" s="30" t="str">
        <f t="shared" si="36"/>
        <v>Προάγεται</v>
      </c>
      <c r="Q17" s="7" t="s">
        <v>53</v>
      </c>
      <c r="R17" s="27">
        <v>90</v>
      </c>
      <c r="S17" s="28">
        <f t="shared" si="18"/>
        <v>9</v>
      </c>
      <c r="T17" s="10">
        <v>90</v>
      </c>
      <c r="U17" s="28">
        <f t="shared" si="19"/>
        <v>9</v>
      </c>
      <c r="V17" s="10">
        <v>62</v>
      </c>
      <c r="W17" s="28">
        <f t="shared" si="1"/>
        <v>12.4</v>
      </c>
      <c r="X17" s="28">
        <f t="shared" si="20"/>
        <v>76</v>
      </c>
      <c r="Y17" s="28">
        <f t="shared" si="21"/>
        <v>30.4</v>
      </c>
      <c r="Z17" s="10">
        <v>46</v>
      </c>
      <c r="AA17" s="28">
        <f t="shared" si="22"/>
        <v>27.599999999999998</v>
      </c>
      <c r="AB17" s="29">
        <f t="shared" si="23"/>
        <v>58</v>
      </c>
      <c r="AC17" s="30" t="str">
        <f t="shared" si="37"/>
        <v>Προάγεται</v>
      </c>
      <c r="AD17" s="55" t="s">
        <v>54</v>
      </c>
      <c r="AE17" s="27">
        <v>80</v>
      </c>
      <c r="AF17" s="28">
        <f t="shared" si="24"/>
        <v>8</v>
      </c>
      <c r="AG17" s="10">
        <v>85</v>
      </c>
      <c r="AH17" s="28">
        <f t="shared" si="25"/>
        <v>8.5</v>
      </c>
      <c r="AI17" s="10">
        <v>83</v>
      </c>
      <c r="AJ17" s="28">
        <f t="shared" si="2"/>
        <v>16.600000000000001</v>
      </c>
      <c r="AK17" s="28">
        <f t="shared" si="26"/>
        <v>82.75</v>
      </c>
      <c r="AL17" s="28">
        <f t="shared" si="27"/>
        <v>33.1</v>
      </c>
      <c r="AM17" s="10">
        <v>84</v>
      </c>
      <c r="AN17" s="28">
        <f t="shared" si="28"/>
        <v>50.4</v>
      </c>
      <c r="AO17" s="29">
        <f t="shared" si="29"/>
        <v>83.5</v>
      </c>
      <c r="AP17" s="30" t="str">
        <f t="shared" si="38"/>
        <v>Προάγεται</v>
      </c>
      <c r="AQ17" s="7" t="s">
        <v>55</v>
      </c>
      <c r="AR17" s="27">
        <v>90</v>
      </c>
      <c r="AS17" s="28">
        <f t="shared" si="30"/>
        <v>9</v>
      </c>
      <c r="AT17" s="10">
        <v>90</v>
      </c>
      <c r="AU17" s="28">
        <f t="shared" si="31"/>
        <v>9</v>
      </c>
      <c r="AV17" s="10">
        <v>99</v>
      </c>
      <c r="AW17" s="28">
        <f t="shared" si="3"/>
        <v>19.8</v>
      </c>
      <c r="AX17" s="28">
        <f t="shared" si="32"/>
        <v>94.499999999999986</v>
      </c>
      <c r="AY17" s="28">
        <f t="shared" si="33"/>
        <v>37.799999999999997</v>
      </c>
      <c r="AZ17" s="10">
        <v>55</v>
      </c>
      <c r="BA17" s="28">
        <f t="shared" si="34"/>
        <v>33</v>
      </c>
      <c r="BB17" s="29">
        <f t="shared" si="35"/>
        <v>70.8</v>
      </c>
      <c r="BC17" s="30" t="str">
        <f t="shared" si="39"/>
        <v>Προάγεται</v>
      </c>
      <c r="BD17" s="56" t="s">
        <v>56</v>
      </c>
      <c r="BE17" s="46">
        <v>100</v>
      </c>
      <c r="BF17" s="47">
        <f t="shared" si="4"/>
        <v>10</v>
      </c>
      <c r="BG17" s="48">
        <v>100</v>
      </c>
      <c r="BH17" s="47">
        <f t="shared" si="5"/>
        <v>10</v>
      </c>
      <c r="BI17" s="48">
        <v>100</v>
      </c>
      <c r="BJ17" s="47">
        <f t="shared" si="6"/>
        <v>20</v>
      </c>
      <c r="BK17" s="47">
        <f t="shared" si="7"/>
        <v>100</v>
      </c>
      <c r="BL17" s="47">
        <f t="shared" si="8"/>
        <v>40</v>
      </c>
      <c r="BM17" s="48">
        <v>70</v>
      </c>
      <c r="BN17" s="47">
        <f t="shared" si="9"/>
        <v>42</v>
      </c>
      <c r="BO17" s="49">
        <f t="shared" si="10"/>
        <v>82</v>
      </c>
      <c r="BP17" s="50" t="str">
        <f t="shared" si="11"/>
        <v>Προάγεται</v>
      </c>
    </row>
    <row r="18" spans="1:68" ht="39.6">
      <c r="A18" s="6">
        <v>17</v>
      </c>
      <c r="B18" s="30">
        <v>1147</v>
      </c>
      <c r="C18" s="30" t="s">
        <v>25</v>
      </c>
      <c r="D18" s="55" t="s">
        <v>52</v>
      </c>
      <c r="E18" s="27">
        <v>87</v>
      </c>
      <c r="F18" s="28">
        <f t="shared" si="12"/>
        <v>8.7000000000000011</v>
      </c>
      <c r="G18" s="10">
        <v>98</v>
      </c>
      <c r="H18" s="28">
        <f t="shared" si="13"/>
        <v>9.8000000000000007</v>
      </c>
      <c r="I18" s="10">
        <v>80</v>
      </c>
      <c r="J18" s="28">
        <f t="shared" si="0"/>
        <v>16</v>
      </c>
      <c r="K18" s="28">
        <f t="shared" si="14"/>
        <v>86.25</v>
      </c>
      <c r="L18" s="28">
        <f t="shared" si="15"/>
        <v>34.5</v>
      </c>
      <c r="M18" s="10">
        <v>84</v>
      </c>
      <c r="N18" s="28">
        <f t="shared" si="16"/>
        <v>50.4</v>
      </c>
      <c r="O18" s="29">
        <f t="shared" si="17"/>
        <v>84.9</v>
      </c>
      <c r="P18" s="30" t="str">
        <f t="shared" si="36"/>
        <v>Προάγεται</v>
      </c>
      <c r="Q18" s="7" t="s">
        <v>53</v>
      </c>
      <c r="R18" s="27">
        <v>100</v>
      </c>
      <c r="S18" s="28">
        <f t="shared" si="18"/>
        <v>10</v>
      </c>
      <c r="T18" s="10">
        <v>100</v>
      </c>
      <c r="U18" s="28">
        <f t="shared" si="19"/>
        <v>10</v>
      </c>
      <c r="V18" s="10">
        <v>99</v>
      </c>
      <c r="W18" s="28">
        <f t="shared" si="1"/>
        <v>19.8</v>
      </c>
      <c r="X18" s="28">
        <f t="shared" si="20"/>
        <v>99.499999999999986</v>
      </c>
      <c r="Y18" s="28">
        <f t="shared" si="21"/>
        <v>39.799999999999997</v>
      </c>
      <c r="Z18" s="10">
        <v>87</v>
      </c>
      <c r="AA18" s="28">
        <f t="shared" si="22"/>
        <v>52.199999999999996</v>
      </c>
      <c r="AB18" s="29">
        <f t="shared" si="23"/>
        <v>92</v>
      </c>
      <c r="AC18" s="30" t="str">
        <f t="shared" si="37"/>
        <v>Προάγεται</v>
      </c>
      <c r="AD18" s="55" t="s">
        <v>54</v>
      </c>
      <c r="AE18" s="27">
        <v>90</v>
      </c>
      <c r="AF18" s="28">
        <f t="shared" si="24"/>
        <v>9</v>
      </c>
      <c r="AG18" s="10">
        <v>100</v>
      </c>
      <c r="AH18" s="28">
        <f t="shared" si="25"/>
        <v>10</v>
      </c>
      <c r="AI18" s="10">
        <v>97</v>
      </c>
      <c r="AJ18" s="28">
        <f t="shared" si="2"/>
        <v>19.400000000000002</v>
      </c>
      <c r="AK18" s="28">
        <f t="shared" si="26"/>
        <v>96.000000000000014</v>
      </c>
      <c r="AL18" s="28">
        <f t="shared" si="27"/>
        <v>38.400000000000006</v>
      </c>
      <c r="AM18" s="10">
        <v>94</v>
      </c>
      <c r="AN18" s="28">
        <f t="shared" si="28"/>
        <v>56.4</v>
      </c>
      <c r="AO18" s="29">
        <f t="shared" si="29"/>
        <v>94.800000000000011</v>
      </c>
      <c r="AP18" s="30" t="str">
        <f t="shared" si="38"/>
        <v>Προάγεται</v>
      </c>
      <c r="AQ18" s="7" t="s">
        <v>55</v>
      </c>
      <c r="AR18" s="27">
        <v>90</v>
      </c>
      <c r="AS18" s="28">
        <f t="shared" si="30"/>
        <v>9</v>
      </c>
      <c r="AT18" s="10">
        <v>95</v>
      </c>
      <c r="AU18" s="28">
        <f t="shared" si="31"/>
        <v>9.5</v>
      </c>
      <c r="AV18" s="10">
        <v>99</v>
      </c>
      <c r="AW18" s="28">
        <f t="shared" si="3"/>
        <v>19.8</v>
      </c>
      <c r="AX18" s="28">
        <f t="shared" si="32"/>
        <v>95.749999999999986</v>
      </c>
      <c r="AY18" s="28">
        <f t="shared" si="33"/>
        <v>38.299999999999997</v>
      </c>
      <c r="AZ18" s="10">
        <v>91</v>
      </c>
      <c r="BA18" s="28">
        <f t="shared" si="34"/>
        <v>54.6</v>
      </c>
      <c r="BB18" s="29">
        <f t="shared" si="35"/>
        <v>92.9</v>
      </c>
      <c r="BC18" s="30" t="str">
        <f t="shared" si="39"/>
        <v>Προάγεται</v>
      </c>
      <c r="BD18" s="56" t="s">
        <v>56</v>
      </c>
      <c r="BE18" s="46">
        <v>100</v>
      </c>
      <c r="BF18" s="47">
        <f t="shared" si="4"/>
        <v>10</v>
      </c>
      <c r="BG18" s="48">
        <v>100</v>
      </c>
      <c r="BH18" s="47">
        <f t="shared" si="5"/>
        <v>10</v>
      </c>
      <c r="BI18" s="48">
        <v>100</v>
      </c>
      <c r="BJ18" s="47">
        <f t="shared" si="6"/>
        <v>20</v>
      </c>
      <c r="BK18" s="47">
        <f t="shared" si="7"/>
        <v>100</v>
      </c>
      <c r="BL18" s="47">
        <f t="shared" si="8"/>
        <v>40</v>
      </c>
      <c r="BM18" s="48">
        <v>100</v>
      </c>
      <c r="BN18" s="47">
        <f t="shared" si="9"/>
        <v>60</v>
      </c>
      <c r="BO18" s="49">
        <f t="shared" si="10"/>
        <v>100</v>
      </c>
      <c r="BP18" s="50" t="str">
        <f t="shared" si="11"/>
        <v>Προάγεται</v>
      </c>
    </row>
    <row r="19" spans="1:68" ht="39.6">
      <c r="A19" s="6">
        <v>18</v>
      </c>
      <c r="B19" s="30">
        <v>1116</v>
      </c>
      <c r="C19" s="30" t="s">
        <v>47</v>
      </c>
      <c r="D19" s="55" t="s">
        <v>52</v>
      </c>
      <c r="E19" s="27">
        <v>40</v>
      </c>
      <c r="F19" s="28">
        <f t="shared" si="12"/>
        <v>4</v>
      </c>
      <c r="G19" s="10">
        <v>80</v>
      </c>
      <c r="H19" s="28">
        <f t="shared" si="13"/>
        <v>8</v>
      </c>
      <c r="I19" s="10">
        <v>85</v>
      </c>
      <c r="J19" s="28">
        <f t="shared" si="0"/>
        <v>17</v>
      </c>
      <c r="K19" s="28">
        <f t="shared" si="14"/>
        <v>72.5</v>
      </c>
      <c r="L19" s="28">
        <f t="shared" si="15"/>
        <v>29</v>
      </c>
      <c r="M19" s="10">
        <v>63</v>
      </c>
      <c r="N19" s="28">
        <f t="shared" si="16"/>
        <v>37.799999999999997</v>
      </c>
      <c r="O19" s="29">
        <f t="shared" si="17"/>
        <v>66.8</v>
      </c>
      <c r="P19" s="30" t="str">
        <f t="shared" si="36"/>
        <v>Προάγεται</v>
      </c>
      <c r="Q19" s="7" t="s">
        <v>53</v>
      </c>
      <c r="R19" s="27">
        <v>100</v>
      </c>
      <c r="S19" s="28">
        <f t="shared" si="18"/>
        <v>10</v>
      </c>
      <c r="T19" s="10">
        <v>90</v>
      </c>
      <c r="U19" s="28">
        <f t="shared" si="19"/>
        <v>9</v>
      </c>
      <c r="V19" s="10">
        <v>83</v>
      </c>
      <c r="W19" s="28">
        <f t="shared" si="1"/>
        <v>16.600000000000001</v>
      </c>
      <c r="X19" s="28">
        <f t="shared" si="20"/>
        <v>89</v>
      </c>
      <c r="Y19" s="28">
        <f t="shared" si="21"/>
        <v>35.6</v>
      </c>
      <c r="Z19" s="10">
        <v>54</v>
      </c>
      <c r="AA19" s="28">
        <f t="shared" si="22"/>
        <v>32.4</v>
      </c>
      <c r="AB19" s="29">
        <f t="shared" si="23"/>
        <v>68</v>
      </c>
      <c r="AC19" s="30" t="str">
        <f t="shared" si="37"/>
        <v>Προάγεται</v>
      </c>
      <c r="AD19" s="55" t="s">
        <v>54</v>
      </c>
      <c r="AE19" s="27">
        <v>70</v>
      </c>
      <c r="AF19" s="28">
        <f t="shared" si="24"/>
        <v>7</v>
      </c>
      <c r="AG19" s="10">
        <v>80</v>
      </c>
      <c r="AH19" s="28">
        <f t="shared" si="25"/>
        <v>8</v>
      </c>
      <c r="AI19" s="10">
        <v>74</v>
      </c>
      <c r="AJ19" s="28">
        <f t="shared" si="2"/>
        <v>14.8</v>
      </c>
      <c r="AK19" s="28">
        <f t="shared" si="26"/>
        <v>74.5</v>
      </c>
      <c r="AL19" s="28">
        <f t="shared" si="27"/>
        <v>29.8</v>
      </c>
      <c r="AM19" s="10">
        <v>50</v>
      </c>
      <c r="AN19" s="28">
        <f t="shared" si="28"/>
        <v>30</v>
      </c>
      <c r="AO19" s="29">
        <f t="shared" si="29"/>
        <v>59.8</v>
      </c>
      <c r="AP19" s="30" t="str">
        <f t="shared" si="38"/>
        <v>Προάγεται</v>
      </c>
      <c r="AQ19" s="7" t="s">
        <v>55</v>
      </c>
      <c r="AR19" s="27">
        <v>80</v>
      </c>
      <c r="AS19" s="28">
        <f t="shared" si="30"/>
        <v>8</v>
      </c>
      <c r="AT19" s="10">
        <v>90</v>
      </c>
      <c r="AU19" s="28">
        <f t="shared" si="31"/>
        <v>9</v>
      </c>
      <c r="AV19" s="10">
        <v>81</v>
      </c>
      <c r="AW19" s="28">
        <f t="shared" si="3"/>
        <v>16.2</v>
      </c>
      <c r="AX19" s="28">
        <f t="shared" si="32"/>
        <v>83.000000000000014</v>
      </c>
      <c r="AY19" s="28">
        <f t="shared" si="33"/>
        <v>33.200000000000003</v>
      </c>
      <c r="AZ19" s="10">
        <v>54</v>
      </c>
      <c r="BA19" s="28">
        <f t="shared" si="34"/>
        <v>32.4</v>
      </c>
      <c r="BB19" s="29">
        <f t="shared" si="35"/>
        <v>65.599999999999994</v>
      </c>
      <c r="BC19" s="30" t="str">
        <f t="shared" si="39"/>
        <v>Προάγεται</v>
      </c>
      <c r="BD19" s="56" t="s">
        <v>56</v>
      </c>
      <c r="BE19" s="46">
        <v>60</v>
      </c>
      <c r="BF19" s="47">
        <f t="shared" si="4"/>
        <v>6</v>
      </c>
      <c r="BG19" s="48">
        <v>70</v>
      </c>
      <c r="BH19" s="47">
        <f t="shared" si="5"/>
        <v>7</v>
      </c>
      <c r="BI19" s="48">
        <v>70</v>
      </c>
      <c r="BJ19" s="47">
        <f t="shared" si="6"/>
        <v>14</v>
      </c>
      <c r="BK19" s="47">
        <f t="shared" si="7"/>
        <v>67.5</v>
      </c>
      <c r="BL19" s="47">
        <f t="shared" si="8"/>
        <v>27</v>
      </c>
      <c r="BM19" s="48">
        <v>75</v>
      </c>
      <c r="BN19" s="47">
        <f t="shared" si="9"/>
        <v>45</v>
      </c>
      <c r="BO19" s="49">
        <f t="shared" si="10"/>
        <v>72</v>
      </c>
      <c r="BP19" s="50" t="str">
        <f t="shared" si="11"/>
        <v>Προάγεται</v>
      </c>
    </row>
    <row r="20" spans="1:68" ht="39.6">
      <c r="A20" s="6">
        <v>19</v>
      </c>
      <c r="B20" s="30">
        <v>1159</v>
      </c>
      <c r="C20" s="30" t="s">
        <v>26</v>
      </c>
      <c r="D20" s="55" t="s">
        <v>52</v>
      </c>
      <c r="E20" s="27">
        <v>70</v>
      </c>
      <c r="F20" s="28">
        <f t="shared" si="12"/>
        <v>7</v>
      </c>
      <c r="G20" s="10">
        <v>100</v>
      </c>
      <c r="H20" s="28">
        <f t="shared" si="13"/>
        <v>10</v>
      </c>
      <c r="I20" s="10">
        <v>75</v>
      </c>
      <c r="J20" s="28">
        <f t="shared" si="0"/>
        <v>15</v>
      </c>
      <c r="K20" s="28">
        <f t="shared" si="14"/>
        <v>80</v>
      </c>
      <c r="L20" s="28">
        <f t="shared" si="15"/>
        <v>32</v>
      </c>
      <c r="M20" s="10">
        <v>52</v>
      </c>
      <c r="N20" s="28">
        <f t="shared" si="16"/>
        <v>31.2</v>
      </c>
      <c r="O20" s="29">
        <f t="shared" si="17"/>
        <v>63.2</v>
      </c>
      <c r="P20" s="30" t="str">
        <f t="shared" si="36"/>
        <v>Προάγεται</v>
      </c>
      <c r="Q20" s="7" t="s">
        <v>53</v>
      </c>
      <c r="R20" s="27">
        <v>90</v>
      </c>
      <c r="S20" s="28">
        <f t="shared" si="18"/>
        <v>9</v>
      </c>
      <c r="T20" s="10">
        <v>100</v>
      </c>
      <c r="U20" s="28">
        <f t="shared" si="19"/>
        <v>10</v>
      </c>
      <c r="V20" s="10">
        <v>50</v>
      </c>
      <c r="W20" s="28">
        <f t="shared" si="1"/>
        <v>10</v>
      </c>
      <c r="X20" s="28">
        <f t="shared" si="20"/>
        <v>72.5</v>
      </c>
      <c r="Y20" s="28">
        <f t="shared" si="21"/>
        <v>29</v>
      </c>
      <c r="Z20" s="10">
        <v>55</v>
      </c>
      <c r="AA20" s="28">
        <f t="shared" si="22"/>
        <v>33</v>
      </c>
      <c r="AB20" s="29">
        <f t="shared" si="23"/>
        <v>62</v>
      </c>
      <c r="AC20" s="30" t="str">
        <f t="shared" si="37"/>
        <v>Προάγεται</v>
      </c>
      <c r="AD20" s="55" t="s">
        <v>54</v>
      </c>
      <c r="AE20" s="27">
        <v>75</v>
      </c>
      <c r="AF20" s="28">
        <f t="shared" si="24"/>
        <v>7.5</v>
      </c>
      <c r="AG20" s="10">
        <v>95</v>
      </c>
      <c r="AH20" s="28">
        <f t="shared" si="25"/>
        <v>9.5</v>
      </c>
      <c r="AI20" s="10">
        <v>77</v>
      </c>
      <c r="AJ20" s="28">
        <f t="shared" si="2"/>
        <v>15.4</v>
      </c>
      <c r="AK20" s="28">
        <f t="shared" si="26"/>
        <v>81</v>
      </c>
      <c r="AL20" s="28">
        <f t="shared" si="27"/>
        <v>32.4</v>
      </c>
      <c r="AM20" s="10">
        <v>63</v>
      </c>
      <c r="AN20" s="28">
        <f t="shared" si="28"/>
        <v>37.799999999999997</v>
      </c>
      <c r="AO20" s="29">
        <f t="shared" si="29"/>
        <v>70.199999999999989</v>
      </c>
      <c r="AP20" s="30" t="str">
        <f t="shared" si="38"/>
        <v>Προάγεται</v>
      </c>
      <c r="AQ20" s="7" t="s">
        <v>55</v>
      </c>
      <c r="AR20" s="27">
        <v>80</v>
      </c>
      <c r="AS20" s="28">
        <f t="shared" si="30"/>
        <v>8</v>
      </c>
      <c r="AT20" s="10">
        <v>100</v>
      </c>
      <c r="AU20" s="28">
        <f t="shared" si="31"/>
        <v>10</v>
      </c>
      <c r="AV20" s="10">
        <v>93</v>
      </c>
      <c r="AW20" s="28">
        <f t="shared" si="3"/>
        <v>18.600000000000001</v>
      </c>
      <c r="AX20" s="28">
        <f t="shared" si="32"/>
        <v>91.5</v>
      </c>
      <c r="AY20" s="28">
        <f t="shared" si="33"/>
        <v>36.6</v>
      </c>
      <c r="AZ20" s="10">
        <v>53</v>
      </c>
      <c r="BA20" s="28">
        <f t="shared" si="34"/>
        <v>31.799999999999997</v>
      </c>
      <c r="BB20" s="29">
        <f t="shared" si="35"/>
        <v>68.400000000000006</v>
      </c>
      <c r="BC20" s="30" t="str">
        <f t="shared" si="39"/>
        <v>Προάγεται</v>
      </c>
      <c r="BD20" s="56" t="s">
        <v>56</v>
      </c>
      <c r="BE20" s="46">
        <v>100</v>
      </c>
      <c r="BF20" s="47">
        <f t="shared" si="4"/>
        <v>10</v>
      </c>
      <c r="BG20" s="48">
        <v>100</v>
      </c>
      <c r="BH20" s="47">
        <f t="shared" si="5"/>
        <v>10</v>
      </c>
      <c r="BI20" s="48">
        <v>100</v>
      </c>
      <c r="BJ20" s="47">
        <f t="shared" si="6"/>
        <v>20</v>
      </c>
      <c r="BK20" s="47">
        <f t="shared" si="7"/>
        <v>100</v>
      </c>
      <c r="BL20" s="47">
        <f t="shared" si="8"/>
        <v>40</v>
      </c>
      <c r="BM20" s="48">
        <v>50</v>
      </c>
      <c r="BN20" s="47">
        <f t="shared" si="9"/>
        <v>30</v>
      </c>
      <c r="BO20" s="49">
        <f t="shared" si="10"/>
        <v>70</v>
      </c>
      <c r="BP20" s="50" t="str">
        <f t="shared" si="11"/>
        <v>Προάγεται</v>
      </c>
    </row>
    <row r="21" spans="1:68" ht="39.6">
      <c r="A21" s="6">
        <v>20</v>
      </c>
      <c r="B21" s="30">
        <v>1119</v>
      </c>
      <c r="C21" s="30" t="s">
        <v>48</v>
      </c>
      <c r="D21" s="55" t="s">
        <v>52</v>
      </c>
      <c r="E21" s="27">
        <v>55</v>
      </c>
      <c r="F21" s="28">
        <f t="shared" si="12"/>
        <v>5.5</v>
      </c>
      <c r="G21" s="10">
        <v>90</v>
      </c>
      <c r="H21" s="28">
        <f t="shared" si="13"/>
        <v>9</v>
      </c>
      <c r="I21" s="10">
        <v>80</v>
      </c>
      <c r="J21" s="28">
        <f t="shared" si="0"/>
        <v>16</v>
      </c>
      <c r="K21" s="28">
        <f t="shared" si="14"/>
        <v>76.25</v>
      </c>
      <c r="L21" s="28">
        <f t="shared" si="15"/>
        <v>30.5</v>
      </c>
      <c r="M21" s="10">
        <v>67</v>
      </c>
      <c r="N21" s="28">
        <f t="shared" si="16"/>
        <v>40.199999999999996</v>
      </c>
      <c r="O21" s="29">
        <f t="shared" si="17"/>
        <v>70.699999999999989</v>
      </c>
      <c r="P21" s="30" t="str">
        <f t="shared" si="36"/>
        <v>Προάγεται</v>
      </c>
      <c r="Q21" s="7" t="s">
        <v>53</v>
      </c>
      <c r="R21" s="27">
        <v>100</v>
      </c>
      <c r="S21" s="28">
        <f t="shared" si="18"/>
        <v>10</v>
      </c>
      <c r="T21" s="10">
        <v>100</v>
      </c>
      <c r="U21" s="28">
        <f t="shared" si="19"/>
        <v>10</v>
      </c>
      <c r="V21" s="10">
        <v>79</v>
      </c>
      <c r="W21" s="28">
        <f t="shared" si="1"/>
        <v>15.8</v>
      </c>
      <c r="X21" s="28">
        <f t="shared" si="20"/>
        <v>89.499999999999986</v>
      </c>
      <c r="Y21" s="28">
        <f t="shared" si="21"/>
        <v>35.799999999999997</v>
      </c>
      <c r="Z21" s="10">
        <v>67</v>
      </c>
      <c r="AA21" s="28">
        <f t="shared" si="22"/>
        <v>40.199999999999996</v>
      </c>
      <c r="AB21" s="29">
        <f t="shared" si="23"/>
        <v>76</v>
      </c>
      <c r="AC21" s="30" t="str">
        <f t="shared" si="37"/>
        <v>Προάγεται</v>
      </c>
      <c r="AD21" s="55" t="s">
        <v>54</v>
      </c>
      <c r="AE21" s="27">
        <v>75</v>
      </c>
      <c r="AF21" s="28">
        <f t="shared" si="24"/>
        <v>7.5</v>
      </c>
      <c r="AG21" s="10">
        <v>80</v>
      </c>
      <c r="AH21" s="28">
        <f t="shared" si="25"/>
        <v>8</v>
      </c>
      <c r="AI21" s="10">
        <v>99</v>
      </c>
      <c r="AJ21" s="28">
        <f t="shared" si="2"/>
        <v>19.8</v>
      </c>
      <c r="AK21" s="28">
        <f t="shared" si="26"/>
        <v>88.249999999999986</v>
      </c>
      <c r="AL21" s="28">
        <f t="shared" si="27"/>
        <v>35.299999999999997</v>
      </c>
      <c r="AM21" s="10">
        <v>86</v>
      </c>
      <c r="AN21" s="28">
        <f t="shared" si="28"/>
        <v>51.6</v>
      </c>
      <c r="AO21" s="29">
        <f t="shared" si="29"/>
        <v>86.9</v>
      </c>
      <c r="AP21" s="30" t="str">
        <f t="shared" si="38"/>
        <v>Προάγεται</v>
      </c>
      <c r="AQ21" s="7" t="s">
        <v>55</v>
      </c>
      <c r="AR21" s="27">
        <v>80</v>
      </c>
      <c r="AS21" s="28">
        <f t="shared" si="30"/>
        <v>8</v>
      </c>
      <c r="AT21" s="10">
        <v>90</v>
      </c>
      <c r="AU21" s="28">
        <f t="shared" si="31"/>
        <v>9</v>
      </c>
      <c r="AV21" s="10">
        <v>78</v>
      </c>
      <c r="AW21" s="28">
        <f t="shared" si="3"/>
        <v>15.600000000000001</v>
      </c>
      <c r="AX21" s="28">
        <f t="shared" si="32"/>
        <v>81.5</v>
      </c>
      <c r="AY21" s="28">
        <f t="shared" si="33"/>
        <v>32.6</v>
      </c>
      <c r="AZ21" s="10">
        <v>58</v>
      </c>
      <c r="BA21" s="28">
        <f t="shared" si="34"/>
        <v>34.799999999999997</v>
      </c>
      <c r="BB21" s="29">
        <f t="shared" si="35"/>
        <v>67.400000000000006</v>
      </c>
      <c r="BC21" s="30" t="str">
        <f t="shared" si="39"/>
        <v>Προάγεται</v>
      </c>
      <c r="BD21" s="56" t="s">
        <v>56</v>
      </c>
      <c r="BE21" s="46">
        <v>100</v>
      </c>
      <c r="BF21" s="47">
        <f t="shared" si="4"/>
        <v>10</v>
      </c>
      <c r="BG21" s="48">
        <v>100</v>
      </c>
      <c r="BH21" s="47">
        <f t="shared" si="5"/>
        <v>10</v>
      </c>
      <c r="BI21" s="48">
        <v>100</v>
      </c>
      <c r="BJ21" s="47">
        <f t="shared" si="6"/>
        <v>20</v>
      </c>
      <c r="BK21" s="47">
        <f t="shared" si="7"/>
        <v>100</v>
      </c>
      <c r="BL21" s="47">
        <f t="shared" si="8"/>
        <v>40</v>
      </c>
      <c r="BM21" s="48">
        <v>70</v>
      </c>
      <c r="BN21" s="47">
        <f t="shared" si="9"/>
        <v>42</v>
      </c>
      <c r="BO21" s="49">
        <f t="shared" si="10"/>
        <v>82</v>
      </c>
      <c r="BP21" s="50" t="str">
        <f t="shared" si="11"/>
        <v>Προάγεται</v>
      </c>
    </row>
    <row r="22" spans="1:68" ht="39.6">
      <c r="A22" s="6">
        <v>21</v>
      </c>
      <c r="B22" s="30">
        <v>1087</v>
      </c>
      <c r="C22" s="30" t="s">
        <v>49</v>
      </c>
      <c r="D22" s="55" t="s">
        <v>52</v>
      </c>
      <c r="E22" s="27">
        <v>90</v>
      </c>
      <c r="F22" s="28">
        <f t="shared" si="12"/>
        <v>9</v>
      </c>
      <c r="G22" s="10">
        <v>98</v>
      </c>
      <c r="H22" s="28">
        <f t="shared" si="13"/>
        <v>9.8000000000000007</v>
      </c>
      <c r="I22" s="10">
        <v>92</v>
      </c>
      <c r="J22" s="28">
        <f t="shared" si="0"/>
        <v>18.400000000000002</v>
      </c>
      <c r="K22" s="28">
        <f t="shared" si="14"/>
        <v>93.000000000000014</v>
      </c>
      <c r="L22" s="28">
        <f t="shared" si="15"/>
        <v>37.200000000000003</v>
      </c>
      <c r="M22" s="10">
        <v>68</v>
      </c>
      <c r="N22" s="28">
        <f t="shared" si="16"/>
        <v>40.799999999999997</v>
      </c>
      <c r="O22" s="29">
        <f t="shared" si="17"/>
        <v>78</v>
      </c>
      <c r="P22" s="30" t="str">
        <f t="shared" si="36"/>
        <v>Προάγεται</v>
      </c>
      <c r="Q22" s="7" t="s">
        <v>53</v>
      </c>
      <c r="R22" s="27">
        <v>90</v>
      </c>
      <c r="S22" s="28">
        <f t="shared" si="18"/>
        <v>9</v>
      </c>
      <c r="T22" s="10">
        <v>100</v>
      </c>
      <c r="U22" s="28">
        <f t="shared" si="19"/>
        <v>10</v>
      </c>
      <c r="V22" s="10">
        <v>59</v>
      </c>
      <c r="W22" s="28">
        <f t="shared" si="1"/>
        <v>11.8</v>
      </c>
      <c r="X22" s="28">
        <f t="shared" si="20"/>
        <v>77</v>
      </c>
      <c r="Y22" s="28">
        <f t="shared" si="21"/>
        <v>30.8</v>
      </c>
      <c r="Z22" s="10">
        <v>52</v>
      </c>
      <c r="AA22" s="28">
        <f t="shared" si="22"/>
        <v>31.2</v>
      </c>
      <c r="AB22" s="29">
        <f t="shared" si="23"/>
        <v>62</v>
      </c>
      <c r="AC22" s="30" t="str">
        <f t="shared" si="37"/>
        <v>Προάγεται</v>
      </c>
      <c r="AD22" s="55" t="s">
        <v>54</v>
      </c>
      <c r="AE22" s="27">
        <v>75</v>
      </c>
      <c r="AF22" s="28">
        <f t="shared" si="24"/>
        <v>7.5</v>
      </c>
      <c r="AG22" s="10">
        <v>85</v>
      </c>
      <c r="AH22" s="28">
        <f t="shared" si="25"/>
        <v>8.5</v>
      </c>
      <c r="AI22" s="10">
        <v>52</v>
      </c>
      <c r="AJ22" s="28">
        <f t="shared" si="2"/>
        <v>10.4</v>
      </c>
      <c r="AK22" s="28">
        <f t="shared" si="26"/>
        <v>66</v>
      </c>
      <c r="AL22" s="28">
        <f t="shared" si="27"/>
        <v>26.4</v>
      </c>
      <c r="AM22" s="10">
        <v>60</v>
      </c>
      <c r="AN22" s="28">
        <f t="shared" si="28"/>
        <v>36</v>
      </c>
      <c r="AO22" s="29">
        <f t="shared" si="29"/>
        <v>62.4</v>
      </c>
      <c r="AP22" s="30" t="str">
        <f t="shared" si="38"/>
        <v>Προάγεται</v>
      </c>
      <c r="AQ22" s="7" t="s">
        <v>55</v>
      </c>
      <c r="AR22" s="27">
        <v>90</v>
      </c>
      <c r="AS22" s="28">
        <f t="shared" si="30"/>
        <v>9</v>
      </c>
      <c r="AT22" s="10">
        <v>100</v>
      </c>
      <c r="AU22" s="28">
        <f t="shared" si="31"/>
        <v>10</v>
      </c>
      <c r="AV22" s="10">
        <v>81</v>
      </c>
      <c r="AW22" s="28">
        <f t="shared" si="3"/>
        <v>16.2</v>
      </c>
      <c r="AX22" s="28">
        <f t="shared" si="32"/>
        <v>88.000000000000014</v>
      </c>
      <c r="AY22" s="28">
        <f t="shared" si="33"/>
        <v>35.200000000000003</v>
      </c>
      <c r="AZ22" s="10">
        <v>53</v>
      </c>
      <c r="BA22" s="28">
        <f t="shared" si="34"/>
        <v>31.799999999999997</v>
      </c>
      <c r="BB22" s="29">
        <f t="shared" si="35"/>
        <v>67</v>
      </c>
      <c r="BC22" s="30" t="str">
        <f t="shared" si="39"/>
        <v>Προάγεται</v>
      </c>
      <c r="BD22" s="56" t="s">
        <v>56</v>
      </c>
      <c r="BE22" s="46">
        <v>100</v>
      </c>
      <c r="BF22" s="47">
        <f t="shared" si="4"/>
        <v>10</v>
      </c>
      <c r="BG22" s="48">
        <v>100</v>
      </c>
      <c r="BH22" s="47">
        <f t="shared" si="5"/>
        <v>10</v>
      </c>
      <c r="BI22" s="48">
        <v>100</v>
      </c>
      <c r="BJ22" s="47">
        <f t="shared" si="6"/>
        <v>20</v>
      </c>
      <c r="BK22" s="47">
        <f t="shared" si="7"/>
        <v>100</v>
      </c>
      <c r="BL22" s="47">
        <f t="shared" si="8"/>
        <v>40</v>
      </c>
      <c r="BM22" s="48">
        <v>50</v>
      </c>
      <c r="BN22" s="47">
        <f t="shared" si="9"/>
        <v>30</v>
      </c>
      <c r="BO22" s="49">
        <f t="shared" si="10"/>
        <v>70</v>
      </c>
      <c r="BP22" s="50" t="str">
        <f t="shared" si="11"/>
        <v>Προάγεται</v>
      </c>
    </row>
    <row r="23" spans="1:68" ht="39.6">
      <c r="A23" s="6">
        <v>22</v>
      </c>
      <c r="B23" s="30">
        <v>1100</v>
      </c>
      <c r="C23" s="30" t="s">
        <v>50</v>
      </c>
      <c r="D23" s="55" t="s">
        <v>52</v>
      </c>
      <c r="E23" s="27">
        <v>90</v>
      </c>
      <c r="F23" s="28">
        <f t="shared" si="12"/>
        <v>9</v>
      </c>
      <c r="G23" s="10">
        <v>100</v>
      </c>
      <c r="H23" s="28">
        <f t="shared" si="13"/>
        <v>10</v>
      </c>
      <c r="I23" s="10">
        <v>94</v>
      </c>
      <c r="J23" s="28">
        <f t="shared" si="0"/>
        <v>18.8</v>
      </c>
      <c r="K23" s="28">
        <f t="shared" si="14"/>
        <v>94.499999999999986</v>
      </c>
      <c r="L23" s="28">
        <f t="shared" si="15"/>
        <v>37.799999999999997</v>
      </c>
      <c r="M23" s="10">
        <v>85</v>
      </c>
      <c r="N23" s="28">
        <f t="shared" si="16"/>
        <v>51</v>
      </c>
      <c r="O23" s="29">
        <f t="shared" si="17"/>
        <v>88.8</v>
      </c>
      <c r="P23" s="30" t="str">
        <f t="shared" si="36"/>
        <v>Προάγεται</v>
      </c>
      <c r="Q23" s="7" t="s">
        <v>53</v>
      </c>
      <c r="R23" s="27">
        <v>100</v>
      </c>
      <c r="S23" s="28">
        <f t="shared" si="18"/>
        <v>10</v>
      </c>
      <c r="T23" s="10">
        <v>100</v>
      </c>
      <c r="U23" s="28">
        <f t="shared" si="19"/>
        <v>10</v>
      </c>
      <c r="V23" s="10">
        <v>93</v>
      </c>
      <c r="W23" s="28">
        <f t="shared" si="1"/>
        <v>18.600000000000001</v>
      </c>
      <c r="X23" s="28">
        <f t="shared" si="20"/>
        <v>96.5</v>
      </c>
      <c r="Y23" s="28">
        <f t="shared" si="21"/>
        <v>38.6</v>
      </c>
      <c r="Z23" s="10">
        <v>74</v>
      </c>
      <c r="AA23" s="28">
        <f t="shared" si="22"/>
        <v>44.4</v>
      </c>
      <c r="AB23" s="29">
        <f t="shared" si="23"/>
        <v>83</v>
      </c>
      <c r="AC23" s="30" t="str">
        <f t="shared" si="37"/>
        <v>Προάγεται</v>
      </c>
      <c r="AD23" s="55" t="s">
        <v>54</v>
      </c>
      <c r="AE23" s="27">
        <v>90</v>
      </c>
      <c r="AF23" s="28">
        <f t="shared" si="24"/>
        <v>9</v>
      </c>
      <c r="AG23" s="10">
        <v>100</v>
      </c>
      <c r="AH23" s="28">
        <f t="shared" si="25"/>
        <v>10</v>
      </c>
      <c r="AI23" s="10">
        <v>79</v>
      </c>
      <c r="AJ23" s="28">
        <f t="shared" si="2"/>
        <v>15.8</v>
      </c>
      <c r="AK23" s="28">
        <f t="shared" si="26"/>
        <v>86.999999999999986</v>
      </c>
      <c r="AL23" s="28">
        <f t="shared" si="27"/>
        <v>34.799999999999997</v>
      </c>
      <c r="AM23" s="10">
        <v>97</v>
      </c>
      <c r="AN23" s="28">
        <f t="shared" si="28"/>
        <v>58.199999999999996</v>
      </c>
      <c r="AO23" s="29">
        <f t="shared" si="29"/>
        <v>93</v>
      </c>
      <c r="AP23" s="30" t="str">
        <f t="shared" si="38"/>
        <v>Προάγεται</v>
      </c>
      <c r="AQ23" s="7" t="s">
        <v>55</v>
      </c>
      <c r="AR23" s="27">
        <v>90</v>
      </c>
      <c r="AS23" s="28">
        <f t="shared" si="30"/>
        <v>9</v>
      </c>
      <c r="AT23" s="10">
        <v>100</v>
      </c>
      <c r="AU23" s="28">
        <f t="shared" si="31"/>
        <v>10</v>
      </c>
      <c r="AV23" s="10">
        <v>93</v>
      </c>
      <c r="AW23" s="28">
        <f t="shared" si="3"/>
        <v>18.600000000000001</v>
      </c>
      <c r="AX23" s="28">
        <f t="shared" si="32"/>
        <v>94</v>
      </c>
      <c r="AY23" s="28">
        <f t="shared" si="33"/>
        <v>37.6</v>
      </c>
      <c r="AZ23" s="10">
        <v>65</v>
      </c>
      <c r="BA23" s="28">
        <f t="shared" si="34"/>
        <v>39</v>
      </c>
      <c r="BB23" s="29">
        <f t="shared" si="35"/>
        <v>76.599999999999994</v>
      </c>
      <c r="BC23" s="30" t="str">
        <f t="shared" si="39"/>
        <v>Προάγεται</v>
      </c>
      <c r="BD23" s="56" t="s">
        <v>56</v>
      </c>
      <c r="BE23" s="46">
        <v>100</v>
      </c>
      <c r="BF23" s="47">
        <f t="shared" si="4"/>
        <v>10</v>
      </c>
      <c r="BG23" s="48">
        <v>100</v>
      </c>
      <c r="BH23" s="47">
        <f t="shared" si="5"/>
        <v>10</v>
      </c>
      <c r="BI23" s="48">
        <v>100</v>
      </c>
      <c r="BJ23" s="47">
        <f t="shared" si="6"/>
        <v>20</v>
      </c>
      <c r="BK23" s="47">
        <f t="shared" si="7"/>
        <v>100</v>
      </c>
      <c r="BL23" s="47">
        <f t="shared" si="8"/>
        <v>40</v>
      </c>
      <c r="BM23" s="48">
        <v>95</v>
      </c>
      <c r="BN23" s="47">
        <f t="shared" si="9"/>
        <v>57</v>
      </c>
      <c r="BO23" s="49">
        <f t="shared" si="10"/>
        <v>97</v>
      </c>
      <c r="BP23" s="50" t="str">
        <f t="shared" si="11"/>
        <v>Προάγεται</v>
      </c>
    </row>
    <row r="24" spans="1:68" ht="39.6">
      <c r="A24" s="6">
        <v>23</v>
      </c>
      <c r="B24" s="30">
        <v>1088</v>
      </c>
      <c r="C24" s="30" t="s">
        <v>51</v>
      </c>
      <c r="D24" s="55" t="s">
        <v>52</v>
      </c>
      <c r="E24" s="27">
        <v>87</v>
      </c>
      <c r="F24" s="28">
        <f t="shared" si="12"/>
        <v>8.7000000000000011</v>
      </c>
      <c r="G24" s="10">
        <v>100</v>
      </c>
      <c r="H24" s="28">
        <f t="shared" si="13"/>
        <v>10</v>
      </c>
      <c r="I24" s="10">
        <v>86</v>
      </c>
      <c r="J24" s="28">
        <f t="shared" si="0"/>
        <v>17.2</v>
      </c>
      <c r="K24" s="28">
        <f t="shared" si="14"/>
        <v>89.750000000000014</v>
      </c>
      <c r="L24" s="28">
        <f t="shared" si="15"/>
        <v>35.900000000000006</v>
      </c>
      <c r="M24" s="10">
        <v>94</v>
      </c>
      <c r="N24" s="28">
        <f t="shared" si="16"/>
        <v>56.4</v>
      </c>
      <c r="O24" s="29">
        <f t="shared" si="17"/>
        <v>92.300000000000011</v>
      </c>
      <c r="P24" s="30" t="str">
        <f t="shared" si="36"/>
        <v>Προάγεται</v>
      </c>
      <c r="Q24" s="7" t="s">
        <v>53</v>
      </c>
      <c r="R24" s="27">
        <v>100</v>
      </c>
      <c r="S24" s="28">
        <f t="shared" si="18"/>
        <v>10</v>
      </c>
      <c r="T24" s="10">
        <v>100</v>
      </c>
      <c r="U24" s="28">
        <f t="shared" si="19"/>
        <v>10</v>
      </c>
      <c r="V24" s="10">
        <v>100</v>
      </c>
      <c r="W24" s="28">
        <f t="shared" si="1"/>
        <v>20</v>
      </c>
      <c r="X24" s="28">
        <f t="shared" si="20"/>
        <v>100</v>
      </c>
      <c r="Y24" s="28">
        <f t="shared" si="21"/>
        <v>40</v>
      </c>
      <c r="Z24" s="10">
        <v>87</v>
      </c>
      <c r="AA24" s="28">
        <f t="shared" si="22"/>
        <v>52.199999999999996</v>
      </c>
      <c r="AB24" s="29">
        <f t="shared" si="23"/>
        <v>92.199999999999989</v>
      </c>
      <c r="AC24" s="30" t="str">
        <f t="shared" si="37"/>
        <v>Προάγεται</v>
      </c>
      <c r="AD24" s="55" t="s">
        <v>54</v>
      </c>
      <c r="AE24" s="27">
        <v>90</v>
      </c>
      <c r="AF24" s="28">
        <f t="shared" si="24"/>
        <v>9</v>
      </c>
      <c r="AG24" s="10">
        <v>90</v>
      </c>
      <c r="AH24" s="28">
        <f t="shared" si="25"/>
        <v>9</v>
      </c>
      <c r="AI24" s="10">
        <v>100</v>
      </c>
      <c r="AJ24" s="28">
        <f t="shared" si="2"/>
        <v>20</v>
      </c>
      <c r="AK24" s="28">
        <f t="shared" si="26"/>
        <v>95</v>
      </c>
      <c r="AL24" s="28">
        <f t="shared" si="27"/>
        <v>38</v>
      </c>
      <c r="AM24" s="10">
        <v>97</v>
      </c>
      <c r="AN24" s="28">
        <f t="shared" si="28"/>
        <v>58.199999999999996</v>
      </c>
      <c r="AO24" s="29">
        <f t="shared" si="29"/>
        <v>96.199999999999989</v>
      </c>
      <c r="AP24" s="30" t="str">
        <f t="shared" si="38"/>
        <v>Προάγεται</v>
      </c>
      <c r="AQ24" s="7" t="s">
        <v>55</v>
      </c>
      <c r="AR24" s="27">
        <v>90</v>
      </c>
      <c r="AS24" s="28">
        <f t="shared" si="30"/>
        <v>9</v>
      </c>
      <c r="AT24" s="10">
        <v>100</v>
      </c>
      <c r="AU24" s="28">
        <f t="shared" si="31"/>
        <v>10</v>
      </c>
      <c r="AV24" s="10">
        <v>99</v>
      </c>
      <c r="AW24" s="28">
        <f t="shared" si="3"/>
        <v>19.8</v>
      </c>
      <c r="AX24" s="28">
        <f t="shared" si="32"/>
        <v>96.999999999999986</v>
      </c>
      <c r="AY24" s="28">
        <f t="shared" si="33"/>
        <v>38.799999999999997</v>
      </c>
      <c r="AZ24" s="10">
        <v>91</v>
      </c>
      <c r="BA24" s="28">
        <f t="shared" si="34"/>
        <v>54.6</v>
      </c>
      <c r="BB24" s="29">
        <f t="shared" si="35"/>
        <v>93.4</v>
      </c>
      <c r="BC24" s="30" t="str">
        <f t="shared" si="39"/>
        <v>Προάγεται</v>
      </c>
      <c r="BD24" s="56" t="s">
        <v>56</v>
      </c>
      <c r="BE24" s="46">
        <v>100</v>
      </c>
      <c r="BF24" s="47">
        <f t="shared" si="4"/>
        <v>10</v>
      </c>
      <c r="BG24" s="48">
        <v>100</v>
      </c>
      <c r="BH24" s="47">
        <f t="shared" si="5"/>
        <v>10</v>
      </c>
      <c r="BI24" s="48">
        <v>100</v>
      </c>
      <c r="BJ24" s="47">
        <f t="shared" si="6"/>
        <v>20</v>
      </c>
      <c r="BK24" s="47">
        <f t="shared" si="7"/>
        <v>100</v>
      </c>
      <c r="BL24" s="47">
        <f t="shared" si="8"/>
        <v>40</v>
      </c>
      <c r="BM24" s="48">
        <v>90</v>
      </c>
      <c r="BN24" s="47">
        <f t="shared" si="9"/>
        <v>54</v>
      </c>
      <c r="BO24" s="49">
        <f t="shared" si="10"/>
        <v>94</v>
      </c>
      <c r="BP24" s="50" t="str">
        <f t="shared" si="11"/>
        <v>Προάγεται</v>
      </c>
    </row>
    <row r="25" spans="1:68" ht="39.6">
      <c r="A25" s="6"/>
      <c r="B25" s="7">
        <v>1094</v>
      </c>
      <c r="C25" s="80" t="s">
        <v>57</v>
      </c>
      <c r="D25" s="55" t="s">
        <v>52</v>
      </c>
      <c r="E25" s="27">
        <v>60</v>
      </c>
      <c r="F25" s="28">
        <f t="shared" si="12"/>
        <v>6</v>
      </c>
      <c r="G25" s="10">
        <v>90</v>
      </c>
      <c r="H25" s="28">
        <f t="shared" si="13"/>
        <v>9</v>
      </c>
      <c r="I25" s="10">
        <v>78</v>
      </c>
      <c r="J25" s="28">
        <f t="shared" si="0"/>
        <v>15.600000000000001</v>
      </c>
      <c r="K25" s="28">
        <f t="shared" si="14"/>
        <v>76.5</v>
      </c>
      <c r="L25" s="28">
        <f t="shared" si="15"/>
        <v>30.6</v>
      </c>
      <c r="M25" s="10">
        <v>51</v>
      </c>
      <c r="N25" s="28">
        <f t="shared" si="16"/>
        <v>30.599999999999998</v>
      </c>
      <c r="O25" s="29">
        <f t="shared" si="17"/>
        <v>61.2</v>
      </c>
      <c r="P25" s="30"/>
      <c r="Q25" s="7" t="s">
        <v>53</v>
      </c>
      <c r="R25" s="27"/>
      <c r="S25" s="28">
        <f t="shared" si="18"/>
        <v>0</v>
      </c>
      <c r="T25" s="10"/>
      <c r="U25" s="28">
        <f t="shared" si="19"/>
        <v>0</v>
      </c>
      <c r="V25" s="10"/>
      <c r="W25" s="28">
        <f t="shared" si="1"/>
        <v>0</v>
      </c>
      <c r="X25" s="28">
        <f t="shared" si="20"/>
        <v>0</v>
      </c>
      <c r="Y25" s="28">
        <f t="shared" si="21"/>
        <v>0</v>
      </c>
      <c r="Z25" s="10"/>
      <c r="AA25" s="28">
        <f t="shared" si="22"/>
        <v>0</v>
      </c>
      <c r="AB25" s="29">
        <f t="shared" si="23"/>
        <v>0</v>
      </c>
      <c r="AC25" s="30" t="str">
        <f t="shared" si="37"/>
        <v>Απορίπτεται</v>
      </c>
      <c r="AD25" s="55" t="s">
        <v>54</v>
      </c>
      <c r="AE25" s="27"/>
      <c r="AF25" s="28">
        <f t="shared" si="24"/>
        <v>0</v>
      </c>
      <c r="AG25" s="10"/>
      <c r="AH25" s="28">
        <f t="shared" si="25"/>
        <v>0</v>
      </c>
      <c r="AI25" s="10"/>
      <c r="AJ25" s="28">
        <f t="shared" si="2"/>
        <v>0</v>
      </c>
      <c r="AK25" s="28">
        <f t="shared" si="26"/>
        <v>0</v>
      </c>
      <c r="AL25" s="28">
        <f t="shared" si="27"/>
        <v>0</v>
      </c>
      <c r="AM25" s="10"/>
      <c r="AN25" s="28">
        <f t="shared" si="28"/>
        <v>0</v>
      </c>
      <c r="AO25" s="29">
        <f t="shared" si="29"/>
        <v>0</v>
      </c>
      <c r="AP25" s="30" t="str">
        <f t="shared" si="38"/>
        <v>Απορίπτεται</v>
      </c>
      <c r="AQ25" s="7" t="s">
        <v>55</v>
      </c>
      <c r="AR25" s="27"/>
      <c r="AS25" s="28">
        <f t="shared" si="30"/>
        <v>0</v>
      </c>
      <c r="AT25" s="10"/>
      <c r="AU25" s="28">
        <f t="shared" si="31"/>
        <v>0</v>
      </c>
      <c r="AV25" s="10"/>
      <c r="AW25" s="28">
        <f t="shared" si="3"/>
        <v>0</v>
      </c>
      <c r="AX25" s="28">
        <f t="shared" si="32"/>
        <v>0</v>
      </c>
      <c r="AY25" s="28">
        <f t="shared" si="33"/>
        <v>0</v>
      </c>
      <c r="AZ25" s="10"/>
      <c r="BA25" s="28">
        <f t="shared" si="34"/>
        <v>0</v>
      </c>
      <c r="BB25" s="29">
        <f t="shared" si="35"/>
        <v>0</v>
      </c>
      <c r="BC25" s="30" t="str">
        <f t="shared" si="39"/>
        <v>Απορίπτεται</v>
      </c>
      <c r="BD25" s="56" t="s">
        <v>56</v>
      </c>
      <c r="BE25" s="46"/>
      <c r="BF25" s="47">
        <f t="shared" si="4"/>
        <v>0</v>
      </c>
      <c r="BG25" s="48"/>
      <c r="BH25" s="47">
        <f t="shared" si="5"/>
        <v>0</v>
      </c>
      <c r="BI25" s="48"/>
      <c r="BJ25" s="47">
        <f t="shared" si="6"/>
        <v>0</v>
      </c>
      <c r="BK25" s="47">
        <f t="shared" si="7"/>
        <v>0</v>
      </c>
      <c r="BL25" s="47">
        <f t="shared" si="8"/>
        <v>0</v>
      </c>
      <c r="BM25" s="48"/>
      <c r="BN25" s="47">
        <f t="shared" si="9"/>
        <v>0</v>
      </c>
      <c r="BO25" s="49">
        <f t="shared" si="10"/>
        <v>0</v>
      </c>
      <c r="BP25" s="50" t="str">
        <f t="shared" si="11"/>
        <v>Απορίπτεται</v>
      </c>
    </row>
    <row r="26" spans="1:68" ht="39.6">
      <c r="A26" s="6">
        <v>25</v>
      </c>
      <c r="B26" s="7"/>
      <c r="C26" s="17"/>
      <c r="D26" s="55"/>
      <c r="E26" s="27"/>
      <c r="F26" s="28">
        <f t="shared" si="12"/>
        <v>0</v>
      </c>
      <c r="G26" s="10"/>
      <c r="H26" s="28">
        <f t="shared" si="13"/>
        <v>0</v>
      </c>
      <c r="I26" s="10"/>
      <c r="J26" s="28">
        <f t="shared" si="0"/>
        <v>0</v>
      </c>
      <c r="K26" s="28">
        <f t="shared" si="14"/>
        <v>0</v>
      </c>
      <c r="L26" s="28">
        <f t="shared" si="15"/>
        <v>0</v>
      </c>
      <c r="M26" s="10"/>
      <c r="N26" s="28">
        <f t="shared" si="16"/>
        <v>0</v>
      </c>
      <c r="O26" s="29">
        <f t="shared" si="17"/>
        <v>0</v>
      </c>
      <c r="P26" s="30" t="str">
        <f t="shared" si="36"/>
        <v>Απορίπτεται</v>
      </c>
      <c r="Q26" s="7" t="s">
        <v>53</v>
      </c>
      <c r="R26" s="27"/>
      <c r="S26" s="28">
        <f t="shared" si="18"/>
        <v>0</v>
      </c>
      <c r="T26" s="10"/>
      <c r="U26" s="28">
        <f t="shared" si="19"/>
        <v>0</v>
      </c>
      <c r="V26" s="10"/>
      <c r="W26" s="28">
        <f t="shared" si="1"/>
        <v>0</v>
      </c>
      <c r="X26" s="28">
        <f t="shared" si="20"/>
        <v>0</v>
      </c>
      <c r="Y26" s="28">
        <f t="shared" si="21"/>
        <v>0</v>
      </c>
      <c r="Z26" s="10"/>
      <c r="AA26" s="28">
        <f t="shared" si="22"/>
        <v>0</v>
      </c>
      <c r="AB26" s="29">
        <f t="shared" si="23"/>
        <v>0</v>
      </c>
      <c r="AC26" s="30" t="str">
        <f t="shared" si="37"/>
        <v>Απορίπτεται</v>
      </c>
      <c r="AD26" s="55" t="s">
        <v>54</v>
      </c>
      <c r="AE26" s="27"/>
      <c r="AF26" s="28">
        <f t="shared" si="24"/>
        <v>0</v>
      </c>
      <c r="AG26" s="10"/>
      <c r="AH26" s="28">
        <f t="shared" si="25"/>
        <v>0</v>
      </c>
      <c r="AI26" s="10"/>
      <c r="AJ26" s="28">
        <f t="shared" si="2"/>
        <v>0</v>
      </c>
      <c r="AK26" s="28">
        <f t="shared" si="26"/>
        <v>0</v>
      </c>
      <c r="AL26" s="28">
        <f t="shared" si="27"/>
        <v>0</v>
      </c>
      <c r="AM26" s="10"/>
      <c r="AN26" s="28">
        <f t="shared" si="28"/>
        <v>0</v>
      </c>
      <c r="AO26" s="29">
        <f t="shared" si="29"/>
        <v>0</v>
      </c>
      <c r="AP26" s="30" t="str">
        <f t="shared" si="38"/>
        <v>Απορίπτεται</v>
      </c>
      <c r="AQ26" s="7" t="s">
        <v>55</v>
      </c>
      <c r="AR26" s="27"/>
      <c r="AS26" s="28">
        <f t="shared" si="30"/>
        <v>0</v>
      </c>
      <c r="AT26" s="10"/>
      <c r="AU26" s="28">
        <f t="shared" si="31"/>
        <v>0</v>
      </c>
      <c r="AV26" s="10"/>
      <c r="AW26" s="28">
        <f t="shared" si="3"/>
        <v>0</v>
      </c>
      <c r="AX26" s="28">
        <f t="shared" si="32"/>
        <v>0</v>
      </c>
      <c r="AY26" s="28">
        <f t="shared" si="33"/>
        <v>0</v>
      </c>
      <c r="AZ26" s="10"/>
      <c r="BA26" s="28">
        <f t="shared" si="34"/>
        <v>0</v>
      </c>
      <c r="BB26" s="29">
        <f t="shared" si="35"/>
        <v>0</v>
      </c>
      <c r="BC26" s="30" t="str">
        <f t="shared" si="39"/>
        <v>Απορίπτεται</v>
      </c>
      <c r="BD26" s="56" t="s">
        <v>56</v>
      </c>
      <c r="BE26" s="46"/>
      <c r="BF26" s="47">
        <f t="shared" si="4"/>
        <v>0</v>
      </c>
      <c r="BG26" s="48"/>
      <c r="BH26" s="47">
        <f t="shared" si="5"/>
        <v>0</v>
      </c>
      <c r="BI26" s="48"/>
      <c r="BJ26" s="47">
        <f t="shared" si="6"/>
        <v>0</v>
      </c>
      <c r="BK26" s="47">
        <f t="shared" si="7"/>
        <v>0</v>
      </c>
      <c r="BL26" s="47">
        <f t="shared" si="8"/>
        <v>0</v>
      </c>
      <c r="BM26" s="48"/>
      <c r="BN26" s="47">
        <f t="shared" si="9"/>
        <v>0</v>
      </c>
      <c r="BO26" s="49">
        <f t="shared" si="10"/>
        <v>0</v>
      </c>
      <c r="BP26" s="50" t="str">
        <f t="shared" si="11"/>
        <v>Απορίπτεται</v>
      </c>
    </row>
    <row r="27" spans="1:68" ht="39.6">
      <c r="A27" s="6">
        <v>26</v>
      </c>
      <c r="B27" s="7"/>
      <c r="C27" s="17"/>
      <c r="D27" s="55"/>
      <c r="E27" s="27"/>
      <c r="F27" s="28">
        <f t="shared" si="12"/>
        <v>0</v>
      </c>
      <c r="G27" s="10"/>
      <c r="H27" s="28">
        <f t="shared" si="13"/>
        <v>0</v>
      </c>
      <c r="I27" s="10"/>
      <c r="J27" s="28">
        <f t="shared" si="0"/>
        <v>0</v>
      </c>
      <c r="K27" s="28">
        <f t="shared" si="14"/>
        <v>0</v>
      </c>
      <c r="L27" s="28">
        <f t="shared" si="15"/>
        <v>0</v>
      </c>
      <c r="M27" s="10"/>
      <c r="N27" s="28">
        <f t="shared" si="16"/>
        <v>0</v>
      </c>
      <c r="O27" s="29">
        <f t="shared" si="17"/>
        <v>0</v>
      </c>
      <c r="P27" s="30" t="str">
        <f t="shared" si="36"/>
        <v>Απορίπτεται</v>
      </c>
      <c r="Q27" s="7" t="s">
        <v>53</v>
      </c>
      <c r="R27" s="8"/>
      <c r="S27" s="9"/>
      <c r="T27" s="10"/>
      <c r="U27" s="9"/>
      <c r="V27" s="10"/>
      <c r="W27" s="9"/>
      <c r="X27" s="9"/>
      <c r="Y27" s="9"/>
      <c r="Z27" s="10"/>
      <c r="AA27" s="9"/>
      <c r="AB27" s="11"/>
      <c r="AC27" s="12"/>
      <c r="AD27" s="55" t="s">
        <v>54</v>
      </c>
      <c r="AE27" s="27"/>
      <c r="AF27" s="28">
        <f t="shared" si="24"/>
        <v>0</v>
      </c>
      <c r="AG27" s="10"/>
      <c r="AH27" s="28">
        <f t="shared" si="25"/>
        <v>0</v>
      </c>
      <c r="AI27" s="10"/>
      <c r="AJ27" s="28">
        <f t="shared" si="2"/>
        <v>0</v>
      </c>
      <c r="AK27" s="28">
        <f t="shared" si="26"/>
        <v>0</v>
      </c>
      <c r="AL27" s="28">
        <f t="shared" si="27"/>
        <v>0</v>
      </c>
      <c r="AM27" s="10"/>
      <c r="AN27" s="28">
        <f t="shared" si="28"/>
        <v>0</v>
      </c>
      <c r="AO27" s="29">
        <f t="shared" si="29"/>
        <v>0</v>
      </c>
      <c r="AP27" s="30" t="str">
        <f t="shared" si="38"/>
        <v>Απορίπτεται</v>
      </c>
      <c r="AQ27" s="7" t="s">
        <v>55</v>
      </c>
      <c r="AR27" s="27"/>
      <c r="AS27" s="28">
        <f t="shared" si="30"/>
        <v>0</v>
      </c>
      <c r="AT27" s="10"/>
      <c r="AU27" s="28">
        <f t="shared" si="31"/>
        <v>0</v>
      </c>
      <c r="AV27" s="10"/>
      <c r="AW27" s="28">
        <f t="shared" si="3"/>
        <v>0</v>
      </c>
      <c r="AX27" s="28">
        <f t="shared" si="32"/>
        <v>0</v>
      </c>
      <c r="AY27" s="28">
        <f t="shared" si="33"/>
        <v>0</v>
      </c>
      <c r="AZ27" s="10"/>
      <c r="BA27" s="28">
        <f t="shared" si="34"/>
        <v>0</v>
      </c>
      <c r="BB27" s="29">
        <f t="shared" si="35"/>
        <v>0</v>
      </c>
      <c r="BC27" s="30" t="str">
        <f t="shared" si="39"/>
        <v>Απορίπτεται</v>
      </c>
      <c r="BD27" s="56" t="s">
        <v>56</v>
      </c>
      <c r="BE27" s="46"/>
      <c r="BF27" s="47">
        <f t="shared" si="4"/>
        <v>0</v>
      </c>
      <c r="BG27" s="48"/>
      <c r="BH27" s="47">
        <f t="shared" si="5"/>
        <v>0</v>
      </c>
      <c r="BI27" s="48"/>
      <c r="BJ27" s="47">
        <f t="shared" si="6"/>
        <v>0</v>
      </c>
      <c r="BK27" s="47">
        <f t="shared" si="7"/>
        <v>0</v>
      </c>
      <c r="BL27" s="47">
        <f t="shared" si="8"/>
        <v>0</v>
      </c>
      <c r="BM27" s="48"/>
      <c r="BN27" s="47">
        <f t="shared" si="9"/>
        <v>0</v>
      </c>
      <c r="BO27" s="49">
        <f t="shared" si="10"/>
        <v>0</v>
      </c>
      <c r="BP27" s="50" t="str">
        <f t="shared" si="11"/>
        <v>Απορίπτεται</v>
      </c>
    </row>
    <row r="28" spans="1:68" ht="26.4">
      <c r="A28" s="6">
        <v>27</v>
      </c>
      <c r="B28" s="7"/>
      <c r="C28" s="17"/>
      <c r="D28" s="40" t="s">
        <v>29</v>
      </c>
      <c r="E28" s="8"/>
      <c r="F28" s="9"/>
      <c r="G28" s="10"/>
      <c r="H28" s="9"/>
      <c r="I28" s="10"/>
      <c r="J28" s="9"/>
      <c r="K28" s="9"/>
      <c r="L28" s="9"/>
      <c r="M28" s="10"/>
      <c r="N28" s="9"/>
      <c r="O28" s="11"/>
      <c r="P28" s="12"/>
      <c r="Q28" s="7" t="s">
        <v>53</v>
      </c>
      <c r="R28" s="8"/>
      <c r="S28" s="9"/>
      <c r="T28" s="10"/>
      <c r="U28" s="9"/>
      <c r="V28" s="10"/>
      <c r="W28" s="9"/>
      <c r="X28" s="9"/>
      <c r="Y28" s="9"/>
      <c r="Z28" s="10"/>
      <c r="AA28" s="9"/>
      <c r="AB28" s="11"/>
      <c r="AC28" s="12"/>
      <c r="AD28" s="55"/>
      <c r="AE28" s="27"/>
      <c r="AF28" s="28">
        <f t="shared" si="24"/>
        <v>0</v>
      </c>
      <c r="AG28" s="10"/>
      <c r="AH28" s="28">
        <f t="shared" si="25"/>
        <v>0</v>
      </c>
      <c r="AI28" s="10"/>
      <c r="AJ28" s="28">
        <f t="shared" si="2"/>
        <v>0</v>
      </c>
      <c r="AK28" s="28">
        <f t="shared" si="26"/>
        <v>0</v>
      </c>
      <c r="AL28" s="28">
        <f t="shared" si="27"/>
        <v>0</v>
      </c>
      <c r="AM28" s="10"/>
      <c r="AN28" s="28">
        <f t="shared" si="28"/>
        <v>0</v>
      </c>
      <c r="AO28" s="29">
        <f t="shared" si="29"/>
        <v>0</v>
      </c>
      <c r="AP28" s="30" t="str">
        <f t="shared" si="38"/>
        <v>Απορίπτεται</v>
      </c>
      <c r="AQ28" s="7"/>
      <c r="AR28" s="27"/>
      <c r="AS28" s="28">
        <f t="shared" si="30"/>
        <v>0</v>
      </c>
      <c r="AT28" s="10"/>
      <c r="AU28" s="28">
        <f t="shared" si="31"/>
        <v>0</v>
      </c>
      <c r="AV28" s="10"/>
      <c r="AW28" s="28">
        <f t="shared" si="3"/>
        <v>0</v>
      </c>
      <c r="AX28" s="28">
        <f t="shared" si="32"/>
        <v>0</v>
      </c>
      <c r="AY28" s="28">
        <f t="shared" si="33"/>
        <v>0</v>
      </c>
      <c r="AZ28" s="10"/>
      <c r="BA28" s="28">
        <f t="shared" si="34"/>
        <v>0</v>
      </c>
      <c r="BB28" s="29">
        <f t="shared" si="35"/>
        <v>0</v>
      </c>
      <c r="BC28" s="30" t="str">
        <f t="shared" si="39"/>
        <v>Απορίπτεται</v>
      </c>
      <c r="BD28" s="40" t="s">
        <v>33</v>
      </c>
      <c r="BE28" s="8"/>
      <c r="BF28" s="9"/>
      <c r="BG28" s="10"/>
      <c r="BH28" s="9"/>
      <c r="BI28" s="10"/>
      <c r="BJ28" s="9"/>
      <c r="BK28" s="9"/>
      <c r="BL28" s="9"/>
      <c r="BM28" s="10"/>
      <c r="BN28" s="9"/>
      <c r="BO28" s="11"/>
      <c r="BP28" s="12"/>
    </row>
    <row r="29" spans="1:68" ht="26.4">
      <c r="A29" s="6">
        <v>28</v>
      </c>
      <c r="B29" s="7"/>
      <c r="C29" s="17"/>
      <c r="D29" s="40" t="s">
        <v>29</v>
      </c>
      <c r="E29" s="8"/>
      <c r="F29" s="9"/>
      <c r="G29" s="10"/>
      <c r="H29" s="9"/>
      <c r="I29" s="10"/>
      <c r="J29" s="9"/>
      <c r="K29" s="9"/>
      <c r="L29" s="9"/>
      <c r="M29" s="10"/>
      <c r="N29" s="9"/>
      <c r="O29" s="11"/>
      <c r="P29" s="12"/>
      <c r="Q29" s="7" t="s">
        <v>53</v>
      </c>
      <c r="R29" s="8"/>
      <c r="S29" s="9"/>
      <c r="T29" s="10"/>
      <c r="U29" s="9"/>
      <c r="V29" s="10"/>
      <c r="W29" s="9"/>
      <c r="X29" s="9"/>
      <c r="Y29" s="9"/>
      <c r="Z29" s="10"/>
      <c r="AA29" s="9"/>
      <c r="AB29" s="11"/>
      <c r="AC29" s="12"/>
      <c r="AD29" s="40" t="s">
        <v>31</v>
      </c>
      <c r="AE29" s="27"/>
      <c r="AF29" s="28">
        <f t="shared" ref="AF29:AF46" si="40">AE29*10%</f>
        <v>0</v>
      </c>
      <c r="AG29" s="10"/>
      <c r="AH29" s="28">
        <f t="shared" ref="AH29:AH46" si="41">AG29*10%</f>
        <v>0</v>
      </c>
      <c r="AI29" s="10"/>
      <c r="AJ29" s="28">
        <f t="shared" ref="AJ29:AJ46" si="42">AI29*20%</f>
        <v>0</v>
      </c>
      <c r="AK29" s="28">
        <f t="shared" ref="AK29:AK46" si="43">AL29*100/40</f>
        <v>0</v>
      </c>
      <c r="AL29" s="28">
        <f t="shared" ref="AL29:AL46" si="44">SUM(AF29+AH29+AJ29)</f>
        <v>0</v>
      </c>
      <c r="AM29" s="10"/>
      <c r="AN29" s="28">
        <f t="shared" ref="AN29:AN46" si="45">AM29*60%</f>
        <v>0</v>
      </c>
      <c r="AO29" s="29">
        <f t="shared" ref="AO29:AO46" si="46">SUM(AN29+AL29)</f>
        <v>0</v>
      </c>
      <c r="AP29" s="30" t="str">
        <f t="shared" ref="AP29:AP46" si="47">IF(AO29&gt;=50,"Προάγεται","Απορίπτεται")</f>
        <v>Απορίπτεται</v>
      </c>
      <c r="AQ29" s="7"/>
      <c r="AR29" s="27"/>
      <c r="AS29" s="28">
        <f t="shared" si="30"/>
        <v>0</v>
      </c>
      <c r="AT29" s="10"/>
      <c r="AU29" s="28">
        <f t="shared" si="31"/>
        <v>0</v>
      </c>
      <c r="AV29" s="10"/>
      <c r="AW29" s="28">
        <f t="shared" si="3"/>
        <v>0</v>
      </c>
      <c r="AX29" s="28">
        <f t="shared" si="32"/>
        <v>0</v>
      </c>
      <c r="AY29" s="28">
        <f t="shared" si="33"/>
        <v>0</v>
      </c>
      <c r="AZ29" s="10"/>
      <c r="BA29" s="28">
        <f t="shared" si="34"/>
        <v>0</v>
      </c>
      <c r="BB29" s="29">
        <f t="shared" si="35"/>
        <v>0</v>
      </c>
      <c r="BC29" s="30" t="str">
        <f t="shared" si="39"/>
        <v>Απορίπτεται</v>
      </c>
      <c r="BD29" s="40" t="s">
        <v>33</v>
      </c>
      <c r="BE29" s="8"/>
      <c r="BF29" s="9"/>
      <c r="BG29" s="10"/>
      <c r="BH29" s="9"/>
      <c r="BI29" s="10"/>
      <c r="BJ29" s="9"/>
      <c r="BK29" s="9"/>
      <c r="BL29" s="9"/>
      <c r="BM29" s="10"/>
      <c r="BN29" s="9"/>
      <c r="BO29" s="11"/>
      <c r="BP29" s="12"/>
    </row>
    <row r="30" spans="1:68" ht="26.4">
      <c r="A30" s="6">
        <v>29</v>
      </c>
      <c r="B30" s="7"/>
      <c r="C30" s="17"/>
      <c r="D30" s="40" t="s">
        <v>29</v>
      </c>
      <c r="E30" s="8"/>
      <c r="F30" s="9"/>
      <c r="G30" s="10"/>
      <c r="H30" s="9"/>
      <c r="I30" s="10"/>
      <c r="J30" s="9"/>
      <c r="K30" s="9"/>
      <c r="L30" s="9"/>
      <c r="M30" s="10"/>
      <c r="N30" s="9"/>
      <c r="O30" s="11"/>
      <c r="P30" s="12"/>
      <c r="Q30" s="40" t="s">
        <v>30</v>
      </c>
      <c r="R30" s="8"/>
      <c r="S30" s="9"/>
      <c r="T30" s="10"/>
      <c r="U30" s="9"/>
      <c r="V30" s="10"/>
      <c r="W30" s="9"/>
      <c r="X30" s="9"/>
      <c r="Y30" s="9"/>
      <c r="Z30" s="10"/>
      <c r="AA30" s="9"/>
      <c r="AB30" s="11"/>
      <c r="AC30" s="12"/>
      <c r="AD30" s="40" t="s">
        <v>31</v>
      </c>
      <c r="AE30" s="27"/>
      <c r="AF30" s="28">
        <f t="shared" si="40"/>
        <v>0</v>
      </c>
      <c r="AG30" s="10"/>
      <c r="AH30" s="28">
        <f t="shared" si="41"/>
        <v>0</v>
      </c>
      <c r="AI30" s="10"/>
      <c r="AJ30" s="28">
        <f t="shared" si="42"/>
        <v>0</v>
      </c>
      <c r="AK30" s="28">
        <f t="shared" si="43"/>
        <v>0</v>
      </c>
      <c r="AL30" s="28">
        <f t="shared" si="44"/>
        <v>0</v>
      </c>
      <c r="AM30" s="10"/>
      <c r="AN30" s="28">
        <f t="shared" si="45"/>
        <v>0</v>
      </c>
      <c r="AO30" s="29">
        <f t="shared" si="46"/>
        <v>0</v>
      </c>
      <c r="AP30" s="30" t="str">
        <f t="shared" si="47"/>
        <v>Απορίπτεται</v>
      </c>
      <c r="AQ30" s="7" t="s">
        <v>32</v>
      </c>
      <c r="AR30" s="8"/>
      <c r="AS30" s="9"/>
      <c r="AT30" s="10"/>
      <c r="AU30" s="9"/>
      <c r="AV30" s="10"/>
      <c r="AW30" s="9"/>
      <c r="AX30" s="9"/>
      <c r="AY30" s="9"/>
      <c r="AZ30" s="10"/>
      <c r="BA30" s="9"/>
      <c r="BB30" s="11"/>
      <c r="BC30" s="12"/>
      <c r="BD30" s="40" t="s">
        <v>33</v>
      </c>
      <c r="BE30" s="8"/>
      <c r="BF30" s="9"/>
      <c r="BG30" s="10"/>
      <c r="BH30" s="9"/>
      <c r="BI30" s="10"/>
      <c r="BJ30" s="9"/>
      <c r="BK30" s="9"/>
      <c r="BL30" s="9"/>
      <c r="BM30" s="10"/>
      <c r="BN30" s="9"/>
      <c r="BO30" s="11"/>
      <c r="BP30" s="12"/>
    </row>
    <row r="31" spans="1:68" ht="26.4">
      <c r="A31" s="6">
        <v>30</v>
      </c>
      <c r="B31" s="7"/>
      <c r="C31" s="17"/>
      <c r="D31" s="40" t="s">
        <v>29</v>
      </c>
      <c r="E31" s="8"/>
      <c r="F31" s="9"/>
      <c r="G31" s="10"/>
      <c r="H31" s="9"/>
      <c r="I31" s="10"/>
      <c r="J31" s="9"/>
      <c r="K31" s="9"/>
      <c r="L31" s="9"/>
      <c r="M31" s="10"/>
      <c r="N31" s="9"/>
      <c r="O31" s="11"/>
      <c r="P31" s="12"/>
      <c r="Q31" s="40" t="s">
        <v>30</v>
      </c>
      <c r="R31" s="8"/>
      <c r="S31" s="9"/>
      <c r="T31" s="10"/>
      <c r="U31" s="9"/>
      <c r="V31" s="10"/>
      <c r="W31" s="9"/>
      <c r="X31" s="9"/>
      <c r="Y31" s="9"/>
      <c r="Z31" s="10"/>
      <c r="AA31" s="9"/>
      <c r="AB31" s="11"/>
      <c r="AC31" s="12"/>
      <c r="AD31" s="40" t="s">
        <v>31</v>
      </c>
      <c r="AE31" s="27"/>
      <c r="AF31" s="28">
        <f t="shared" si="40"/>
        <v>0</v>
      </c>
      <c r="AG31" s="10"/>
      <c r="AH31" s="28">
        <f t="shared" si="41"/>
        <v>0</v>
      </c>
      <c r="AI31" s="10"/>
      <c r="AJ31" s="28">
        <f t="shared" si="42"/>
        <v>0</v>
      </c>
      <c r="AK31" s="28">
        <f t="shared" si="43"/>
        <v>0</v>
      </c>
      <c r="AL31" s="28">
        <f t="shared" si="44"/>
        <v>0</v>
      </c>
      <c r="AM31" s="10"/>
      <c r="AN31" s="28">
        <f t="shared" si="45"/>
        <v>0</v>
      </c>
      <c r="AO31" s="29">
        <f t="shared" si="46"/>
        <v>0</v>
      </c>
      <c r="AP31" s="30" t="str">
        <f t="shared" si="47"/>
        <v>Απορίπτεται</v>
      </c>
      <c r="AQ31" s="7" t="s">
        <v>32</v>
      </c>
      <c r="AR31" s="8"/>
      <c r="AS31" s="9"/>
      <c r="AT31" s="10"/>
      <c r="AU31" s="9"/>
      <c r="AV31" s="10"/>
      <c r="AW31" s="9"/>
      <c r="AX31" s="9"/>
      <c r="AY31" s="9"/>
      <c r="AZ31" s="10"/>
      <c r="BA31" s="9"/>
      <c r="BB31" s="11"/>
      <c r="BC31" s="12"/>
      <c r="BD31" s="40" t="s">
        <v>33</v>
      </c>
      <c r="BE31" s="8"/>
      <c r="BF31" s="9"/>
      <c r="BG31" s="10"/>
      <c r="BH31" s="9"/>
      <c r="BI31" s="10"/>
      <c r="BJ31" s="9"/>
      <c r="BK31" s="9"/>
      <c r="BL31" s="9"/>
      <c r="BM31" s="10"/>
      <c r="BN31" s="9"/>
      <c r="BO31" s="11"/>
      <c r="BP31" s="12"/>
    </row>
    <row r="32" spans="1:68" ht="26.4">
      <c r="A32" s="6">
        <v>31</v>
      </c>
      <c r="B32" s="7"/>
      <c r="C32" s="17"/>
      <c r="D32" s="40" t="s">
        <v>29</v>
      </c>
      <c r="E32" s="8"/>
      <c r="F32" s="9"/>
      <c r="G32" s="10"/>
      <c r="H32" s="9"/>
      <c r="I32" s="10"/>
      <c r="J32" s="9"/>
      <c r="K32" s="9"/>
      <c r="L32" s="9"/>
      <c r="M32" s="10"/>
      <c r="N32" s="9"/>
      <c r="O32" s="11"/>
      <c r="P32" s="12"/>
      <c r="Q32" s="40" t="s">
        <v>30</v>
      </c>
      <c r="R32" s="8"/>
      <c r="S32" s="9"/>
      <c r="T32" s="10"/>
      <c r="U32" s="9"/>
      <c r="V32" s="10"/>
      <c r="W32" s="9"/>
      <c r="X32" s="9"/>
      <c r="Y32" s="9"/>
      <c r="Z32" s="10"/>
      <c r="AA32" s="9"/>
      <c r="AB32" s="11"/>
      <c r="AC32" s="12"/>
      <c r="AD32" s="40" t="s">
        <v>31</v>
      </c>
      <c r="AE32" s="27"/>
      <c r="AF32" s="28">
        <f t="shared" si="40"/>
        <v>0</v>
      </c>
      <c r="AG32" s="10"/>
      <c r="AH32" s="28">
        <f t="shared" si="41"/>
        <v>0</v>
      </c>
      <c r="AI32" s="10"/>
      <c r="AJ32" s="28">
        <f t="shared" si="42"/>
        <v>0</v>
      </c>
      <c r="AK32" s="28">
        <f t="shared" si="43"/>
        <v>0</v>
      </c>
      <c r="AL32" s="28">
        <f t="shared" si="44"/>
        <v>0</v>
      </c>
      <c r="AM32" s="10"/>
      <c r="AN32" s="28">
        <f t="shared" si="45"/>
        <v>0</v>
      </c>
      <c r="AO32" s="29">
        <f t="shared" si="46"/>
        <v>0</v>
      </c>
      <c r="AP32" s="30" t="str">
        <f t="shared" si="47"/>
        <v>Απορίπτεται</v>
      </c>
      <c r="AQ32" s="7" t="s">
        <v>32</v>
      </c>
      <c r="AR32" s="8"/>
      <c r="AS32" s="9"/>
      <c r="AT32" s="10"/>
      <c r="AU32" s="9"/>
      <c r="AV32" s="10"/>
      <c r="AW32" s="9"/>
      <c r="AX32" s="9"/>
      <c r="AY32" s="9"/>
      <c r="AZ32" s="10"/>
      <c r="BA32" s="9"/>
      <c r="BB32" s="11"/>
      <c r="BC32" s="12"/>
      <c r="BD32" s="40" t="s">
        <v>33</v>
      </c>
      <c r="BE32" s="8"/>
      <c r="BF32" s="9"/>
      <c r="BG32" s="10"/>
      <c r="BH32" s="9"/>
      <c r="BI32" s="10"/>
      <c r="BJ32" s="9"/>
      <c r="BK32" s="9"/>
      <c r="BL32" s="9"/>
      <c r="BM32" s="10"/>
      <c r="BN32" s="9"/>
      <c r="BO32" s="11"/>
      <c r="BP32" s="12"/>
    </row>
    <row r="33" spans="1:68" ht="26.4">
      <c r="A33" s="6">
        <v>32</v>
      </c>
      <c r="B33" s="7"/>
      <c r="C33" s="17"/>
      <c r="D33" s="40" t="s">
        <v>29</v>
      </c>
      <c r="E33" s="8"/>
      <c r="F33" s="9"/>
      <c r="G33" s="10"/>
      <c r="H33" s="9"/>
      <c r="I33" s="10"/>
      <c r="J33" s="9"/>
      <c r="K33" s="9"/>
      <c r="L33" s="9"/>
      <c r="M33" s="10"/>
      <c r="N33" s="9"/>
      <c r="O33" s="11"/>
      <c r="P33" s="12"/>
      <c r="Q33" s="40" t="s">
        <v>30</v>
      </c>
      <c r="R33" s="8"/>
      <c r="S33" s="9"/>
      <c r="T33" s="10"/>
      <c r="U33" s="9"/>
      <c r="V33" s="10"/>
      <c r="W33" s="9"/>
      <c r="X33" s="9"/>
      <c r="Y33" s="9"/>
      <c r="Z33" s="10"/>
      <c r="AA33" s="9"/>
      <c r="AB33" s="11"/>
      <c r="AC33" s="12"/>
      <c r="AD33" s="40" t="s">
        <v>31</v>
      </c>
      <c r="AE33" s="27"/>
      <c r="AF33" s="28">
        <f t="shared" si="40"/>
        <v>0</v>
      </c>
      <c r="AG33" s="10"/>
      <c r="AH33" s="28">
        <f t="shared" si="41"/>
        <v>0</v>
      </c>
      <c r="AI33" s="10"/>
      <c r="AJ33" s="28">
        <f t="shared" si="42"/>
        <v>0</v>
      </c>
      <c r="AK33" s="28">
        <f t="shared" si="43"/>
        <v>0</v>
      </c>
      <c r="AL33" s="28">
        <f t="shared" si="44"/>
        <v>0</v>
      </c>
      <c r="AM33" s="10"/>
      <c r="AN33" s="28">
        <f t="shared" si="45"/>
        <v>0</v>
      </c>
      <c r="AO33" s="29">
        <f t="shared" si="46"/>
        <v>0</v>
      </c>
      <c r="AP33" s="30" t="str">
        <f t="shared" si="47"/>
        <v>Απορίπτεται</v>
      </c>
      <c r="AQ33" s="7" t="s">
        <v>32</v>
      </c>
      <c r="AR33" s="8"/>
      <c r="AS33" s="9"/>
      <c r="AT33" s="10"/>
      <c r="AU33" s="9"/>
      <c r="AV33" s="10"/>
      <c r="AW33" s="9"/>
      <c r="AX33" s="9"/>
      <c r="AY33" s="9"/>
      <c r="AZ33" s="10"/>
      <c r="BA33" s="9"/>
      <c r="BB33" s="11"/>
      <c r="BC33" s="12"/>
      <c r="BD33" s="40" t="s">
        <v>33</v>
      </c>
      <c r="BE33" s="8"/>
      <c r="BF33" s="9"/>
      <c r="BG33" s="10"/>
      <c r="BH33" s="9"/>
      <c r="BI33" s="10"/>
      <c r="BJ33" s="9"/>
      <c r="BK33" s="9"/>
      <c r="BL33" s="9"/>
      <c r="BM33" s="10"/>
      <c r="BN33" s="9"/>
      <c r="BO33" s="11"/>
      <c r="BP33" s="12"/>
    </row>
    <row r="34" spans="1:68" ht="26.4">
      <c r="A34" s="6">
        <v>33</v>
      </c>
      <c r="B34" s="7"/>
      <c r="C34" s="17"/>
      <c r="D34" s="40" t="s">
        <v>29</v>
      </c>
      <c r="E34" s="8"/>
      <c r="F34" s="9"/>
      <c r="G34" s="10"/>
      <c r="H34" s="9"/>
      <c r="I34" s="10"/>
      <c r="J34" s="9"/>
      <c r="K34" s="9"/>
      <c r="L34" s="9"/>
      <c r="M34" s="10"/>
      <c r="N34" s="9"/>
      <c r="O34" s="11"/>
      <c r="P34" s="12"/>
      <c r="Q34" s="40" t="s">
        <v>30</v>
      </c>
      <c r="R34" s="8"/>
      <c r="S34" s="9"/>
      <c r="T34" s="10"/>
      <c r="U34" s="9"/>
      <c r="V34" s="10"/>
      <c r="W34" s="9"/>
      <c r="X34" s="9"/>
      <c r="Y34" s="9"/>
      <c r="Z34" s="10"/>
      <c r="AA34" s="9"/>
      <c r="AB34" s="11"/>
      <c r="AC34" s="12"/>
      <c r="AD34" s="40" t="s">
        <v>31</v>
      </c>
      <c r="AE34" s="27"/>
      <c r="AF34" s="28">
        <f t="shared" si="40"/>
        <v>0</v>
      </c>
      <c r="AG34" s="10"/>
      <c r="AH34" s="28">
        <f t="shared" si="41"/>
        <v>0</v>
      </c>
      <c r="AI34" s="10"/>
      <c r="AJ34" s="28">
        <f t="shared" si="42"/>
        <v>0</v>
      </c>
      <c r="AK34" s="28">
        <f t="shared" si="43"/>
        <v>0</v>
      </c>
      <c r="AL34" s="28">
        <f t="shared" si="44"/>
        <v>0</v>
      </c>
      <c r="AM34" s="10"/>
      <c r="AN34" s="28">
        <f t="shared" si="45"/>
        <v>0</v>
      </c>
      <c r="AO34" s="29">
        <f t="shared" si="46"/>
        <v>0</v>
      </c>
      <c r="AP34" s="30" t="str">
        <f t="shared" si="47"/>
        <v>Απορίπτεται</v>
      </c>
      <c r="AQ34" s="7" t="s">
        <v>32</v>
      </c>
      <c r="AR34" s="8"/>
      <c r="AS34" s="9"/>
      <c r="AT34" s="10"/>
      <c r="AU34" s="9"/>
      <c r="AV34" s="10"/>
      <c r="AW34" s="9"/>
      <c r="AX34" s="9"/>
      <c r="AY34" s="9"/>
      <c r="AZ34" s="10"/>
      <c r="BA34" s="9"/>
      <c r="BB34" s="11"/>
      <c r="BC34" s="12"/>
      <c r="BD34" s="40" t="s">
        <v>33</v>
      </c>
      <c r="BE34" s="8"/>
      <c r="BF34" s="9"/>
      <c r="BG34" s="10"/>
      <c r="BH34" s="9"/>
      <c r="BI34" s="10"/>
      <c r="BJ34" s="9"/>
      <c r="BK34" s="9"/>
      <c r="BL34" s="9"/>
      <c r="BM34" s="10"/>
      <c r="BN34" s="9"/>
      <c r="BO34" s="11"/>
      <c r="BP34" s="12"/>
    </row>
    <row r="35" spans="1:68" ht="26.4">
      <c r="A35" s="6">
        <v>34</v>
      </c>
      <c r="B35" s="7"/>
      <c r="C35" s="17"/>
      <c r="D35" s="40" t="s">
        <v>29</v>
      </c>
      <c r="E35" s="8"/>
      <c r="F35" s="9"/>
      <c r="G35" s="10"/>
      <c r="H35" s="9"/>
      <c r="I35" s="10"/>
      <c r="J35" s="9"/>
      <c r="K35" s="9"/>
      <c r="L35" s="9"/>
      <c r="M35" s="10"/>
      <c r="N35" s="9"/>
      <c r="O35" s="11"/>
      <c r="P35" s="12"/>
      <c r="Q35" s="40" t="s">
        <v>30</v>
      </c>
      <c r="R35" s="8"/>
      <c r="S35" s="9"/>
      <c r="T35" s="10"/>
      <c r="U35" s="9"/>
      <c r="V35" s="10"/>
      <c r="W35" s="9"/>
      <c r="X35" s="9"/>
      <c r="Y35" s="9"/>
      <c r="Z35" s="10"/>
      <c r="AA35" s="9"/>
      <c r="AB35" s="11"/>
      <c r="AC35" s="12"/>
      <c r="AD35" s="40" t="s">
        <v>31</v>
      </c>
      <c r="AE35" s="27"/>
      <c r="AF35" s="28">
        <f t="shared" si="40"/>
        <v>0</v>
      </c>
      <c r="AG35" s="10"/>
      <c r="AH35" s="28">
        <f t="shared" si="41"/>
        <v>0</v>
      </c>
      <c r="AI35" s="10"/>
      <c r="AJ35" s="28">
        <f t="shared" si="42"/>
        <v>0</v>
      </c>
      <c r="AK35" s="28">
        <f t="shared" si="43"/>
        <v>0</v>
      </c>
      <c r="AL35" s="28">
        <f t="shared" si="44"/>
        <v>0</v>
      </c>
      <c r="AM35" s="10"/>
      <c r="AN35" s="28">
        <f t="shared" si="45"/>
        <v>0</v>
      </c>
      <c r="AO35" s="29">
        <f t="shared" si="46"/>
        <v>0</v>
      </c>
      <c r="AP35" s="30" t="str">
        <f t="shared" si="47"/>
        <v>Απορίπτεται</v>
      </c>
      <c r="AQ35" s="7" t="s">
        <v>32</v>
      </c>
      <c r="AR35" s="8"/>
      <c r="AS35" s="9"/>
      <c r="AT35" s="10"/>
      <c r="AU35" s="9"/>
      <c r="AV35" s="10"/>
      <c r="AW35" s="9"/>
      <c r="AX35" s="9"/>
      <c r="AY35" s="9"/>
      <c r="AZ35" s="10"/>
      <c r="BA35" s="9"/>
      <c r="BB35" s="11"/>
      <c r="BC35" s="12"/>
      <c r="BD35" s="40" t="s">
        <v>33</v>
      </c>
      <c r="BE35" s="8"/>
      <c r="BF35" s="9"/>
      <c r="BG35" s="10"/>
      <c r="BH35" s="9"/>
      <c r="BI35" s="10"/>
      <c r="BJ35" s="9"/>
      <c r="BK35" s="9"/>
      <c r="BL35" s="9"/>
      <c r="BM35" s="10"/>
      <c r="BN35" s="9"/>
      <c r="BO35" s="11"/>
      <c r="BP35" s="12"/>
    </row>
    <row r="36" spans="1:68" ht="26.4">
      <c r="A36" s="6">
        <v>35</v>
      </c>
      <c r="B36" s="7"/>
      <c r="C36" s="17"/>
      <c r="D36" s="40" t="s">
        <v>29</v>
      </c>
      <c r="E36" s="8"/>
      <c r="F36" s="9"/>
      <c r="G36" s="10"/>
      <c r="H36" s="9"/>
      <c r="I36" s="10"/>
      <c r="J36" s="9"/>
      <c r="K36" s="9"/>
      <c r="L36" s="9"/>
      <c r="M36" s="10"/>
      <c r="N36" s="9"/>
      <c r="O36" s="11"/>
      <c r="P36" s="12"/>
      <c r="Q36" s="40" t="s">
        <v>30</v>
      </c>
      <c r="R36" s="8"/>
      <c r="S36" s="9"/>
      <c r="T36" s="10"/>
      <c r="U36" s="9"/>
      <c r="V36" s="10"/>
      <c r="W36" s="9"/>
      <c r="X36" s="9"/>
      <c r="Y36" s="9"/>
      <c r="Z36" s="10"/>
      <c r="AA36" s="9"/>
      <c r="AB36" s="11"/>
      <c r="AC36" s="12"/>
      <c r="AD36" s="40" t="s">
        <v>31</v>
      </c>
      <c r="AE36" s="27"/>
      <c r="AF36" s="28">
        <f t="shared" si="40"/>
        <v>0</v>
      </c>
      <c r="AG36" s="10"/>
      <c r="AH36" s="28">
        <f t="shared" si="41"/>
        <v>0</v>
      </c>
      <c r="AI36" s="10"/>
      <c r="AJ36" s="28">
        <f t="shared" si="42"/>
        <v>0</v>
      </c>
      <c r="AK36" s="28">
        <f t="shared" si="43"/>
        <v>0</v>
      </c>
      <c r="AL36" s="28">
        <f t="shared" si="44"/>
        <v>0</v>
      </c>
      <c r="AM36" s="10"/>
      <c r="AN36" s="28">
        <f t="shared" si="45"/>
        <v>0</v>
      </c>
      <c r="AO36" s="29">
        <f t="shared" si="46"/>
        <v>0</v>
      </c>
      <c r="AP36" s="30" t="str">
        <f t="shared" si="47"/>
        <v>Απορίπτεται</v>
      </c>
      <c r="AQ36" s="7" t="s">
        <v>32</v>
      </c>
      <c r="AR36" s="8"/>
      <c r="AS36" s="9"/>
      <c r="AT36" s="10"/>
      <c r="AU36" s="9"/>
      <c r="AV36" s="10"/>
      <c r="AW36" s="9"/>
      <c r="AX36" s="9"/>
      <c r="AY36" s="9"/>
      <c r="AZ36" s="10"/>
      <c r="BA36" s="9"/>
      <c r="BB36" s="11"/>
      <c r="BC36" s="12"/>
      <c r="BD36" s="40" t="s">
        <v>33</v>
      </c>
      <c r="BE36" s="8"/>
      <c r="BF36" s="9"/>
      <c r="BG36" s="10"/>
      <c r="BH36" s="9"/>
      <c r="BI36" s="10"/>
      <c r="BJ36" s="9"/>
      <c r="BK36" s="9"/>
      <c r="BL36" s="9"/>
      <c r="BM36" s="10"/>
      <c r="BN36" s="9"/>
      <c r="BO36" s="11"/>
      <c r="BP36" s="12"/>
    </row>
    <row r="37" spans="1:68" ht="26.4">
      <c r="A37" s="6">
        <v>36</v>
      </c>
      <c r="B37" s="7"/>
      <c r="C37" s="17"/>
      <c r="D37" s="40" t="s">
        <v>29</v>
      </c>
      <c r="E37" s="8"/>
      <c r="F37" s="9"/>
      <c r="G37" s="10"/>
      <c r="H37" s="9"/>
      <c r="I37" s="10"/>
      <c r="J37" s="9"/>
      <c r="K37" s="9"/>
      <c r="L37" s="9"/>
      <c r="M37" s="10"/>
      <c r="N37" s="9"/>
      <c r="O37" s="11"/>
      <c r="P37" s="12"/>
      <c r="Q37" s="40" t="s">
        <v>30</v>
      </c>
      <c r="R37" s="8"/>
      <c r="S37" s="9"/>
      <c r="T37" s="10"/>
      <c r="U37" s="9"/>
      <c r="V37" s="10"/>
      <c r="W37" s="9"/>
      <c r="X37" s="9"/>
      <c r="Y37" s="9"/>
      <c r="Z37" s="10"/>
      <c r="AA37" s="9"/>
      <c r="AB37" s="11"/>
      <c r="AC37" s="12"/>
      <c r="AD37" s="40" t="s">
        <v>31</v>
      </c>
      <c r="AE37" s="27"/>
      <c r="AF37" s="28">
        <f t="shared" si="40"/>
        <v>0</v>
      </c>
      <c r="AG37" s="10"/>
      <c r="AH37" s="28">
        <f t="shared" si="41"/>
        <v>0</v>
      </c>
      <c r="AI37" s="10"/>
      <c r="AJ37" s="28">
        <f t="shared" si="42"/>
        <v>0</v>
      </c>
      <c r="AK37" s="28">
        <f t="shared" si="43"/>
        <v>0</v>
      </c>
      <c r="AL37" s="28">
        <f t="shared" si="44"/>
        <v>0</v>
      </c>
      <c r="AM37" s="10"/>
      <c r="AN37" s="28">
        <f t="shared" si="45"/>
        <v>0</v>
      </c>
      <c r="AO37" s="29">
        <f t="shared" si="46"/>
        <v>0</v>
      </c>
      <c r="AP37" s="30" t="str">
        <f t="shared" si="47"/>
        <v>Απορίπτεται</v>
      </c>
      <c r="AQ37" s="7" t="s">
        <v>32</v>
      </c>
      <c r="AR37" s="8"/>
      <c r="AS37" s="9"/>
      <c r="AT37" s="10"/>
      <c r="AU37" s="9"/>
      <c r="AV37" s="10"/>
      <c r="AW37" s="9"/>
      <c r="AX37" s="9"/>
      <c r="AY37" s="9"/>
      <c r="AZ37" s="10"/>
      <c r="BA37" s="9"/>
      <c r="BB37" s="11"/>
      <c r="BC37" s="12"/>
      <c r="BD37" s="40" t="s">
        <v>33</v>
      </c>
      <c r="BE37" s="8"/>
      <c r="BF37" s="9"/>
      <c r="BG37" s="10"/>
      <c r="BH37" s="9"/>
      <c r="BI37" s="10"/>
      <c r="BJ37" s="9"/>
      <c r="BK37" s="9"/>
      <c r="BL37" s="9"/>
      <c r="BM37" s="10"/>
      <c r="BN37" s="9"/>
      <c r="BO37" s="11"/>
      <c r="BP37" s="12"/>
    </row>
    <row r="38" spans="1:68" ht="26.4">
      <c r="A38" s="6">
        <v>37</v>
      </c>
      <c r="B38" s="7"/>
      <c r="C38" s="17"/>
      <c r="D38" s="40" t="s">
        <v>29</v>
      </c>
      <c r="E38" s="8"/>
      <c r="F38" s="9"/>
      <c r="G38" s="10"/>
      <c r="H38" s="9"/>
      <c r="I38" s="10"/>
      <c r="J38" s="9"/>
      <c r="K38" s="9"/>
      <c r="L38" s="9"/>
      <c r="M38" s="10"/>
      <c r="N38" s="9"/>
      <c r="O38" s="11"/>
      <c r="P38" s="12"/>
      <c r="Q38" s="40" t="s">
        <v>30</v>
      </c>
      <c r="R38" s="8"/>
      <c r="S38" s="9"/>
      <c r="T38" s="10"/>
      <c r="U38" s="9"/>
      <c r="V38" s="10"/>
      <c r="W38" s="9"/>
      <c r="X38" s="9"/>
      <c r="Y38" s="9"/>
      <c r="Z38" s="10"/>
      <c r="AA38" s="9"/>
      <c r="AB38" s="11"/>
      <c r="AC38" s="12"/>
      <c r="AD38" s="40" t="s">
        <v>31</v>
      </c>
      <c r="AE38" s="27"/>
      <c r="AF38" s="28">
        <f t="shared" si="40"/>
        <v>0</v>
      </c>
      <c r="AG38" s="10"/>
      <c r="AH38" s="28">
        <f t="shared" si="41"/>
        <v>0</v>
      </c>
      <c r="AI38" s="10"/>
      <c r="AJ38" s="28">
        <f t="shared" si="42"/>
        <v>0</v>
      </c>
      <c r="AK38" s="28">
        <f t="shared" si="43"/>
        <v>0</v>
      </c>
      <c r="AL38" s="28">
        <f t="shared" si="44"/>
        <v>0</v>
      </c>
      <c r="AM38" s="10"/>
      <c r="AN38" s="28">
        <f t="shared" si="45"/>
        <v>0</v>
      </c>
      <c r="AO38" s="29">
        <f t="shared" si="46"/>
        <v>0</v>
      </c>
      <c r="AP38" s="30" t="str">
        <f t="shared" si="47"/>
        <v>Απορίπτεται</v>
      </c>
      <c r="AQ38" s="7" t="s">
        <v>32</v>
      </c>
      <c r="AR38" s="8"/>
      <c r="AS38" s="9"/>
      <c r="AT38" s="10"/>
      <c r="AU38" s="9"/>
      <c r="AV38" s="10"/>
      <c r="AW38" s="9"/>
      <c r="AX38" s="9"/>
      <c r="AY38" s="9"/>
      <c r="AZ38" s="10"/>
      <c r="BA38" s="9"/>
      <c r="BB38" s="11"/>
      <c r="BC38" s="12"/>
      <c r="BD38" s="40" t="s">
        <v>33</v>
      </c>
      <c r="BE38" s="8"/>
      <c r="BF38" s="9"/>
      <c r="BG38" s="10"/>
      <c r="BH38" s="9"/>
      <c r="BI38" s="10"/>
      <c r="BJ38" s="9"/>
      <c r="BK38" s="9"/>
      <c r="BL38" s="9"/>
      <c r="BM38" s="10"/>
      <c r="BN38" s="9"/>
      <c r="BO38" s="11"/>
      <c r="BP38" s="12"/>
    </row>
    <row r="39" spans="1:68" ht="26.4">
      <c r="A39" s="6">
        <v>38</v>
      </c>
      <c r="B39" s="7"/>
      <c r="C39" s="17"/>
      <c r="D39" s="40" t="s">
        <v>29</v>
      </c>
      <c r="E39" s="8"/>
      <c r="F39" s="9"/>
      <c r="G39" s="10"/>
      <c r="H39" s="9"/>
      <c r="I39" s="10"/>
      <c r="J39" s="9"/>
      <c r="K39" s="9"/>
      <c r="L39" s="9"/>
      <c r="M39" s="10"/>
      <c r="N39" s="9"/>
      <c r="O39" s="11"/>
      <c r="P39" s="12"/>
      <c r="Q39" s="40" t="s">
        <v>30</v>
      </c>
      <c r="R39" s="8"/>
      <c r="S39" s="9"/>
      <c r="T39" s="10"/>
      <c r="U39" s="9"/>
      <c r="V39" s="10"/>
      <c r="W39" s="9"/>
      <c r="X39" s="9"/>
      <c r="Y39" s="9"/>
      <c r="Z39" s="10"/>
      <c r="AA39" s="9"/>
      <c r="AB39" s="11"/>
      <c r="AC39" s="12"/>
      <c r="AD39" s="40" t="s">
        <v>31</v>
      </c>
      <c r="AE39" s="27"/>
      <c r="AF39" s="28">
        <f t="shared" si="40"/>
        <v>0</v>
      </c>
      <c r="AG39" s="10"/>
      <c r="AH39" s="28">
        <f t="shared" si="41"/>
        <v>0</v>
      </c>
      <c r="AI39" s="10"/>
      <c r="AJ39" s="28">
        <f t="shared" si="42"/>
        <v>0</v>
      </c>
      <c r="AK39" s="28">
        <f t="shared" si="43"/>
        <v>0</v>
      </c>
      <c r="AL39" s="28">
        <f t="shared" si="44"/>
        <v>0</v>
      </c>
      <c r="AM39" s="10"/>
      <c r="AN39" s="28">
        <f t="shared" si="45"/>
        <v>0</v>
      </c>
      <c r="AO39" s="29">
        <f t="shared" si="46"/>
        <v>0</v>
      </c>
      <c r="AP39" s="30" t="str">
        <f t="shared" si="47"/>
        <v>Απορίπτεται</v>
      </c>
      <c r="AQ39" s="7" t="s">
        <v>32</v>
      </c>
      <c r="AR39" s="8"/>
      <c r="AS39" s="9"/>
      <c r="AT39" s="10"/>
      <c r="AU39" s="9"/>
      <c r="AV39" s="10"/>
      <c r="AW39" s="9"/>
      <c r="AX39" s="9"/>
      <c r="AY39" s="9"/>
      <c r="AZ39" s="10"/>
      <c r="BA39" s="9"/>
      <c r="BB39" s="11"/>
      <c r="BC39" s="12"/>
      <c r="BD39" s="40" t="s">
        <v>33</v>
      </c>
      <c r="BE39" s="8"/>
      <c r="BF39" s="9"/>
      <c r="BG39" s="10"/>
      <c r="BH39" s="9"/>
      <c r="BI39" s="10"/>
      <c r="BJ39" s="9"/>
      <c r="BK39" s="9"/>
      <c r="BL39" s="9"/>
      <c r="BM39" s="10"/>
      <c r="BN39" s="9"/>
      <c r="BO39" s="11"/>
      <c r="BP39" s="12"/>
    </row>
    <row r="40" spans="1:68" ht="26.4">
      <c r="A40" s="6">
        <v>39</v>
      </c>
      <c r="B40" s="7"/>
      <c r="C40" s="17"/>
      <c r="D40" s="40" t="s">
        <v>29</v>
      </c>
      <c r="E40" s="8"/>
      <c r="F40" s="9"/>
      <c r="G40" s="10"/>
      <c r="H40" s="9"/>
      <c r="I40" s="10"/>
      <c r="J40" s="9"/>
      <c r="K40" s="9"/>
      <c r="L40" s="9"/>
      <c r="M40" s="10"/>
      <c r="N40" s="9"/>
      <c r="O40" s="11"/>
      <c r="P40" s="12"/>
      <c r="Q40" s="40" t="s">
        <v>30</v>
      </c>
      <c r="R40" s="8"/>
      <c r="S40" s="9"/>
      <c r="T40" s="10"/>
      <c r="U40" s="9"/>
      <c r="V40" s="10"/>
      <c r="W40" s="9"/>
      <c r="X40" s="9"/>
      <c r="Y40" s="9"/>
      <c r="Z40" s="10"/>
      <c r="AA40" s="9"/>
      <c r="AB40" s="11"/>
      <c r="AC40" s="12"/>
      <c r="AD40" s="40" t="s">
        <v>31</v>
      </c>
      <c r="AE40" s="27"/>
      <c r="AF40" s="28">
        <f t="shared" si="40"/>
        <v>0</v>
      </c>
      <c r="AG40" s="10"/>
      <c r="AH40" s="28">
        <f t="shared" si="41"/>
        <v>0</v>
      </c>
      <c r="AI40" s="10"/>
      <c r="AJ40" s="28">
        <f t="shared" si="42"/>
        <v>0</v>
      </c>
      <c r="AK40" s="28">
        <f t="shared" si="43"/>
        <v>0</v>
      </c>
      <c r="AL40" s="28">
        <f t="shared" si="44"/>
        <v>0</v>
      </c>
      <c r="AM40" s="10"/>
      <c r="AN40" s="28">
        <f t="shared" si="45"/>
        <v>0</v>
      </c>
      <c r="AO40" s="29">
        <f t="shared" si="46"/>
        <v>0</v>
      </c>
      <c r="AP40" s="30" t="str">
        <f t="shared" si="47"/>
        <v>Απορίπτεται</v>
      </c>
      <c r="AQ40" s="7" t="s">
        <v>32</v>
      </c>
      <c r="AR40" s="8"/>
      <c r="AS40" s="9"/>
      <c r="AT40" s="10"/>
      <c r="AU40" s="9"/>
      <c r="AV40" s="10"/>
      <c r="AW40" s="9"/>
      <c r="AX40" s="9"/>
      <c r="AY40" s="9"/>
      <c r="AZ40" s="10"/>
      <c r="BA40" s="9"/>
      <c r="BB40" s="11"/>
      <c r="BC40" s="12"/>
      <c r="BD40" s="40" t="s">
        <v>33</v>
      </c>
      <c r="BE40" s="8"/>
      <c r="BF40" s="9"/>
      <c r="BG40" s="10"/>
      <c r="BH40" s="9"/>
      <c r="BI40" s="10"/>
      <c r="BJ40" s="9"/>
      <c r="BK40" s="9"/>
      <c r="BL40" s="9"/>
      <c r="BM40" s="10"/>
      <c r="BN40" s="9"/>
      <c r="BO40" s="11"/>
      <c r="BP40" s="12"/>
    </row>
    <row r="41" spans="1:68" ht="26.4">
      <c r="A41" s="6">
        <v>40</v>
      </c>
      <c r="B41" s="7"/>
      <c r="C41" s="17"/>
      <c r="D41" s="40" t="s">
        <v>29</v>
      </c>
      <c r="E41" s="8"/>
      <c r="F41" s="9"/>
      <c r="G41" s="10"/>
      <c r="H41" s="9"/>
      <c r="I41" s="10"/>
      <c r="J41" s="9"/>
      <c r="K41" s="9"/>
      <c r="L41" s="9"/>
      <c r="M41" s="10"/>
      <c r="N41" s="9"/>
      <c r="O41" s="11"/>
      <c r="P41" s="12"/>
      <c r="Q41" s="40" t="s">
        <v>30</v>
      </c>
      <c r="R41" s="8"/>
      <c r="S41" s="9"/>
      <c r="T41" s="10"/>
      <c r="U41" s="9"/>
      <c r="V41" s="10"/>
      <c r="W41" s="9"/>
      <c r="X41" s="9"/>
      <c r="Y41" s="9"/>
      <c r="Z41" s="10"/>
      <c r="AA41" s="9"/>
      <c r="AB41" s="11"/>
      <c r="AC41" s="12"/>
      <c r="AD41" s="40" t="s">
        <v>31</v>
      </c>
      <c r="AE41" s="27"/>
      <c r="AF41" s="28">
        <f t="shared" si="40"/>
        <v>0</v>
      </c>
      <c r="AG41" s="10"/>
      <c r="AH41" s="28">
        <f t="shared" si="41"/>
        <v>0</v>
      </c>
      <c r="AI41" s="10"/>
      <c r="AJ41" s="28">
        <f t="shared" si="42"/>
        <v>0</v>
      </c>
      <c r="AK41" s="28">
        <f t="shared" si="43"/>
        <v>0</v>
      </c>
      <c r="AL41" s="28">
        <f t="shared" si="44"/>
        <v>0</v>
      </c>
      <c r="AM41" s="10"/>
      <c r="AN41" s="28">
        <f t="shared" si="45"/>
        <v>0</v>
      </c>
      <c r="AO41" s="29">
        <f t="shared" si="46"/>
        <v>0</v>
      </c>
      <c r="AP41" s="30" t="str">
        <f t="shared" si="47"/>
        <v>Απορίπτεται</v>
      </c>
      <c r="AQ41" s="7" t="s">
        <v>32</v>
      </c>
      <c r="AR41" s="8"/>
      <c r="AS41" s="9"/>
      <c r="AT41" s="10"/>
      <c r="AU41" s="9"/>
      <c r="AV41" s="10"/>
      <c r="AW41" s="9"/>
      <c r="AX41" s="9"/>
      <c r="AY41" s="9"/>
      <c r="AZ41" s="10"/>
      <c r="BA41" s="9"/>
      <c r="BB41" s="11"/>
      <c r="BC41" s="12"/>
      <c r="BD41" s="40" t="s">
        <v>33</v>
      </c>
      <c r="BE41" s="8"/>
      <c r="BF41" s="9"/>
      <c r="BG41" s="10"/>
      <c r="BH41" s="9"/>
      <c r="BI41" s="10"/>
      <c r="BJ41" s="9"/>
      <c r="BK41" s="9"/>
      <c r="BL41" s="9"/>
      <c r="BM41" s="10"/>
      <c r="BN41" s="9"/>
      <c r="BO41" s="11"/>
      <c r="BP41" s="12"/>
    </row>
    <row r="42" spans="1:68" ht="24.75" customHeight="1">
      <c r="A42" s="6">
        <v>41</v>
      </c>
      <c r="B42" s="7"/>
      <c r="C42" s="17"/>
      <c r="D42" s="40" t="s">
        <v>29</v>
      </c>
      <c r="E42" s="8"/>
      <c r="F42" s="9"/>
      <c r="G42" s="10"/>
      <c r="H42" s="9"/>
      <c r="I42" s="10"/>
      <c r="J42" s="9"/>
      <c r="K42" s="9"/>
      <c r="L42" s="9"/>
      <c r="M42" s="10"/>
      <c r="N42" s="9"/>
      <c r="O42" s="11"/>
      <c r="P42" s="12"/>
      <c r="Q42" s="40" t="s">
        <v>30</v>
      </c>
      <c r="R42" s="8"/>
      <c r="S42" s="9"/>
      <c r="T42" s="10"/>
      <c r="U42" s="9"/>
      <c r="V42" s="10"/>
      <c r="W42" s="9"/>
      <c r="X42" s="9"/>
      <c r="Y42" s="9"/>
      <c r="Z42" s="10"/>
      <c r="AA42" s="9"/>
      <c r="AB42" s="11"/>
      <c r="AC42" s="12"/>
      <c r="AD42" s="40" t="s">
        <v>31</v>
      </c>
      <c r="AE42" s="27"/>
      <c r="AF42" s="28">
        <f t="shared" si="40"/>
        <v>0</v>
      </c>
      <c r="AG42" s="10"/>
      <c r="AH42" s="28">
        <f t="shared" si="41"/>
        <v>0</v>
      </c>
      <c r="AI42" s="10"/>
      <c r="AJ42" s="28">
        <f t="shared" si="42"/>
        <v>0</v>
      </c>
      <c r="AK42" s="28">
        <f t="shared" si="43"/>
        <v>0</v>
      </c>
      <c r="AL42" s="28">
        <f t="shared" si="44"/>
        <v>0</v>
      </c>
      <c r="AM42" s="10"/>
      <c r="AN42" s="28">
        <f t="shared" si="45"/>
        <v>0</v>
      </c>
      <c r="AO42" s="29">
        <f t="shared" si="46"/>
        <v>0</v>
      </c>
      <c r="AP42" s="30" t="str">
        <f t="shared" si="47"/>
        <v>Απορίπτεται</v>
      </c>
      <c r="AQ42" s="7" t="s">
        <v>32</v>
      </c>
      <c r="AR42" s="8"/>
      <c r="AS42" s="9"/>
      <c r="AT42" s="10"/>
      <c r="AU42" s="9"/>
      <c r="AV42" s="10"/>
      <c r="AW42" s="9"/>
      <c r="AX42" s="9"/>
      <c r="AY42" s="9"/>
      <c r="AZ42" s="10"/>
      <c r="BA42" s="9"/>
      <c r="BB42" s="11"/>
      <c r="BC42" s="12"/>
      <c r="BD42" s="40" t="s">
        <v>33</v>
      </c>
      <c r="BE42" s="8"/>
      <c r="BF42" s="9"/>
      <c r="BG42" s="10"/>
      <c r="BH42" s="9"/>
      <c r="BI42" s="10"/>
      <c r="BJ42" s="9"/>
      <c r="BK42" s="9"/>
      <c r="BL42" s="9"/>
      <c r="BM42" s="10"/>
      <c r="BN42" s="9"/>
      <c r="BO42" s="11"/>
      <c r="BP42" s="12"/>
    </row>
    <row r="43" spans="1:68" ht="24.75" customHeight="1">
      <c r="A43" s="6">
        <v>42</v>
      </c>
      <c r="B43" s="7"/>
      <c r="C43" s="17"/>
      <c r="D43" s="40" t="s">
        <v>29</v>
      </c>
      <c r="E43" s="8"/>
      <c r="F43" s="9"/>
      <c r="G43" s="10"/>
      <c r="H43" s="9"/>
      <c r="I43" s="10"/>
      <c r="J43" s="9"/>
      <c r="K43" s="9"/>
      <c r="L43" s="9"/>
      <c r="M43" s="10"/>
      <c r="N43" s="9"/>
      <c r="O43" s="11"/>
      <c r="P43" s="12"/>
      <c r="Q43" s="40" t="s">
        <v>30</v>
      </c>
      <c r="R43" s="8"/>
      <c r="S43" s="9"/>
      <c r="T43" s="10"/>
      <c r="U43" s="9"/>
      <c r="V43" s="10"/>
      <c r="W43" s="9"/>
      <c r="X43" s="9"/>
      <c r="Y43" s="9"/>
      <c r="Z43" s="10"/>
      <c r="AA43" s="9"/>
      <c r="AB43" s="11"/>
      <c r="AC43" s="12"/>
      <c r="AD43" s="40" t="s">
        <v>31</v>
      </c>
      <c r="AE43" s="27"/>
      <c r="AF43" s="28">
        <f t="shared" si="40"/>
        <v>0</v>
      </c>
      <c r="AG43" s="10"/>
      <c r="AH43" s="28">
        <f t="shared" si="41"/>
        <v>0</v>
      </c>
      <c r="AI43" s="10"/>
      <c r="AJ43" s="28">
        <f t="shared" si="42"/>
        <v>0</v>
      </c>
      <c r="AK43" s="28">
        <f t="shared" si="43"/>
        <v>0</v>
      </c>
      <c r="AL43" s="28">
        <f t="shared" si="44"/>
        <v>0</v>
      </c>
      <c r="AM43" s="10"/>
      <c r="AN43" s="28">
        <f t="shared" si="45"/>
        <v>0</v>
      </c>
      <c r="AO43" s="29">
        <f t="shared" si="46"/>
        <v>0</v>
      </c>
      <c r="AP43" s="30" t="str">
        <f t="shared" si="47"/>
        <v>Απορίπτεται</v>
      </c>
      <c r="AQ43" s="7" t="s">
        <v>32</v>
      </c>
      <c r="AR43" s="8"/>
      <c r="AS43" s="9"/>
      <c r="AT43" s="10"/>
      <c r="AU43" s="9"/>
      <c r="AV43" s="10"/>
      <c r="AW43" s="9"/>
      <c r="AX43" s="9"/>
      <c r="AY43" s="9"/>
      <c r="AZ43" s="10"/>
      <c r="BA43" s="9"/>
      <c r="BB43" s="11"/>
      <c r="BC43" s="12"/>
      <c r="BD43" s="40" t="s">
        <v>33</v>
      </c>
      <c r="BE43" s="8"/>
      <c r="BF43" s="9"/>
      <c r="BG43" s="10"/>
      <c r="BH43" s="9"/>
      <c r="BI43" s="10"/>
      <c r="BJ43" s="9"/>
      <c r="BK43" s="9"/>
      <c r="BL43" s="9"/>
      <c r="BM43" s="10"/>
      <c r="BN43" s="9"/>
      <c r="BO43" s="11"/>
      <c r="BP43" s="12"/>
    </row>
    <row r="44" spans="1:68" ht="23.25" customHeight="1">
      <c r="A44" s="6">
        <v>43</v>
      </c>
      <c r="B44" s="7"/>
      <c r="C44" s="17"/>
      <c r="D44" s="40" t="s">
        <v>29</v>
      </c>
      <c r="E44" s="8"/>
      <c r="F44" s="9"/>
      <c r="G44" s="10"/>
      <c r="H44" s="9"/>
      <c r="I44" s="10"/>
      <c r="J44" s="9"/>
      <c r="K44" s="9"/>
      <c r="L44" s="9"/>
      <c r="M44" s="10"/>
      <c r="N44" s="9"/>
      <c r="O44" s="11"/>
      <c r="P44" s="12"/>
      <c r="Q44" s="40" t="s">
        <v>30</v>
      </c>
      <c r="R44" s="8"/>
      <c r="S44" s="9"/>
      <c r="T44" s="10"/>
      <c r="U44" s="9"/>
      <c r="V44" s="10"/>
      <c r="W44" s="9"/>
      <c r="X44" s="9"/>
      <c r="Y44" s="9"/>
      <c r="Z44" s="10"/>
      <c r="AA44" s="9"/>
      <c r="AB44" s="11"/>
      <c r="AC44" s="12"/>
      <c r="AD44" s="40" t="s">
        <v>31</v>
      </c>
      <c r="AE44" s="27"/>
      <c r="AF44" s="28">
        <f t="shared" si="40"/>
        <v>0</v>
      </c>
      <c r="AG44" s="10"/>
      <c r="AH44" s="28">
        <f t="shared" si="41"/>
        <v>0</v>
      </c>
      <c r="AI44" s="10"/>
      <c r="AJ44" s="28">
        <f t="shared" si="42"/>
        <v>0</v>
      </c>
      <c r="AK44" s="28">
        <f t="shared" si="43"/>
        <v>0</v>
      </c>
      <c r="AL44" s="28">
        <f t="shared" si="44"/>
        <v>0</v>
      </c>
      <c r="AM44" s="10"/>
      <c r="AN44" s="28">
        <f t="shared" si="45"/>
        <v>0</v>
      </c>
      <c r="AO44" s="29">
        <f t="shared" si="46"/>
        <v>0</v>
      </c>
      <c r="AP44" s="30" t="str">
        <f t="shared" si="47"/>
        <v>Απορίπτεται</v>
      </c>
      <c r="AQ44" s="7" t="s">
        <v>32</v>
      </c>
      <c r="AR44" s="8"/>
      <c r="AS44" s="9"/>
      <c r="AT44" s="10"/>
      <c r="AU44" s="9"/>
      <c r="AV44" s="10"/>
      <c r="AW44" s="9"/>
      <c r="AX44" s="9"/>
      <c r="AY44" s="9"/>
      <c r="AZ44" s="10"/>
      <c r="BA44" s="9"/>
      <c r="BB44" s="11"/>
      <c r="BC44" s="12"/>
      <c r="BD44" s="40" t="s">
        <v>33</v>
      </c>
      <c r="BE44" s="8"/>
      <c r="BF44" s="9"/>
      <c r="BG44" s="10"/>
      <c r="BH44" s="9"/>
      <c r="BI44" s="10"/>
      <c r="BJ44" s="9"/>
      <c r="BK44" s="9"/>
      <c r="BL44" s="9"/>
      <c r="BM44" s="10"/>
      <c r="BN44" s="9"/>
      <c r="BO44" s="11"/>
      <c r="BP44" s="12"/>
    </row>
    <row r="45" spans="1:68" ht="15.6">
      <c r="A45" s="20">
        <v>46</v>
      </c>
      <c r="B45" s="7"/>
      <c r="C45" s="17"/>
      <c r="D45" s="7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7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2"/>
      <c r="AD45" s="40" t="s">
        <v>31</v>
      </c>
      <c r="AE45" s="27"/>
      <c r="AF45" s="28">
        <f t="shared" si="40"/>
        <v>0</v>
      </c>
      <c r="AG45" s="10"/>
      <c r="AH45" s="28">
        <f t="shared" si="41"/>
        <v>0</v>
      </c>
      <c r="AI45" s="10"/>
      <c r="AJ45" s="28">
        <f t="shared" si="42"/>
        <v>0</v>
      </c>
      <c r="AK45" s="28">
        <f t="shared" si="43"/>
        <v>0</v>
      </c>
      <c r="AL45" s="28">
        <f t="shared" si="44"/>
        <v>0</v>
      </c>
      <c r="AM45" s="10"/>
      <c r="AN45" s="28">
        <f t="shared" si="45"/>
        <v>0</v>
      </c>
      <c r="AO45" s="29">
        <f t="shared" si="46"/>
        <v>0</v>
      </c>
      <c r="AP45" s="30" t="str">
        <f t="shared" si="47"/>
        <v>Απορίπτεται</v>
      </c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21"/>
      <c r="BK45" s="18"/>
      <c r="BL45" s="18"/>
      <c r="BM45" s="18"/>
      <c r="BN45" s="18"/>
      <c r="BO45" s="18"/>
      <c r="BP45" s="18"/>
    </row>
    <row r="46" spans="1:68" ht="15.6">
      <c r="A46" s="20">
        <v>47</v>
      </c>
      <c r="B46" s="7"/>
      <c r="C46" s="17"/>
      <c r="D46" s="7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7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2"/>
      <c r="AD46" s="40" t="s">
        <v>31</v>
      </c>
      <c r="AE46" s="27"/>
      <c r="AF46" s="28">
        <f t="shared" si="40"/>
        <v>0</v>
      </c>
      <c r="AG46" s="10"/>
      <c r="AH46" s="28">
        <f t="shared" si="41"/>
        <v>0</v>
      </c>
      <c r="AI46" s="10"/>
      <c r="AJ46" s="28">
        <f t="shared" si="42"/>
        <v>0</v>
      </c>
      <c r="AK46" s="28">
        <f t="shared" si="43"/>
        <v>0</v>
      </c>
      <c r="AL46" s="28">
        <f t="shared" si="44"/>
        <v>0</v>
      </c>
      <c r="AM46" s="10"/>
      <c r="AN46" s="28">
        <f t="shared" si="45"/>
        <v>0</v>
      </c>
      <c r="AO46" s="29">
        <f t="shared" si="46"/>
        <v>0</v>
      </c>
      <c r="AP46" s="30" t="str">
        <f t="shared" si="47"/>
        <v>Απορίπτεται</v>
      </c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21"/>
      <c r="BK46" s="18"/>
      <c r="BL46" s="18"/>
      <c r="BM46" s="18"/>
      <c r="BN46" s="18"/>
      <c r="BO46" s="18"/>
      <c r="BP46" s="18"/>
    </row>
    <row r="47" spans="1:68" ht="15.6">
      <c r="A47" s="20">
        <v>48</v>
      </c>
      <c r="B47" s="7"/>
      <c r="C47" s="19"/>
      <c r="D47" s="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7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2"/>
      <c r="AD47" s="18"/>
      <c r="AE47" s="44"/>
      <c r="AF47" s="45"/>
      <c r="AG47" s="44"/>
      <c r="AH47" s="45"/>
      <c r="AI47" s="44"/>
      <c r="AJ47" s="45"/>
      <c r="AK47" s="45"/>
      <c r="AL47" s="45"/>
      <c r="AM47" s="44"/>
      <c r="AN47" s="45"/>
      <c r="AO47" s="45"/>
      <c r="AP47" s="45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21"/>
      <c r="BK47" s="18"/>
      <c r="BL47" s="18"/>
      <c r="BM47" s="18"/>
      <c r="BN47" s="18"/>
      <c r="BO47" s="18"/>
      <c r="BP47" s="18"/>
    </row>
    <row r="48" spans="1:68" ht="21" customHeight="1">
      <c r="A48" s="20">
        <v>48</v>
      </c>
      <c r="B48" s="26"/>
      <c r="C48" s="17"/>
      <c r="D48" s="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7"/>
      <c r="R48" s="8"/>
      <c r="S48" s="9"/>
      <c r="T48" s="10"/>
      <c r="U48" s="9"/>
      <c r="V48" s="10"/>
      <c r="W48" s="9"/>
      <c r="X48" s="9"/>
      <c r="Y48" s="9"/>
      <c r="Z48" s="10"/>
      <c r="AA48" s="9"/>
      <c r="AB48" s="11"/>
      <c r="AC48" s="12"/>
      <c r="AD48" s="18"/>
      <c r="AE48" s="44"/>
      <c r="AF48" s="45"/>
      <c r="AG48" s="44"/>
      <c r="AH48" s="45"/>
      <c r="AI48" s="44"/>
      <c r="AJ48" s="45"/>
      <c r="AK48" s="45"/>
      <c r="AL48" s="45"/>
      <c r="AM48" s="44"/>
      <c r="AN48" s="45"/>
      <c r="AO48" s="45"/>
      <c r="AP48" s="45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</row>
    <row r="49" spans="1:29" ht="20.25" customHeight="1">
      <c r="A49" s="20">
        <v>48</v>
      </c>
      <c r="B49" s="26"/>
      <c r="C49" s="17"/>
      <c r="D49" s="7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7"/>
      <c r="R49" s="22"/>
      <c r="S49" s="23"/>
      <c r="T49" s="24"/>
      <c r="U49" s="23"/>
      <c r="V49" s="24"/>
      <c r="W49" s="23"/>
      <c r="X49" s="23"/>
      <c r="Y49" s="23"/>
      <c r="Z49" s="24"/>
      <c r="AA49" s="23"/>
      <c r="AB49" s="25"/>
      <c r="AC49" s="12"/>
    </row>
  </sheetData>
  <mergeCells count="25">
    <mergeCell ref="AR1:AS1"/>
    <mergeCell ref="AT1:AU1"/>
    <mergeCell ref="AV1:AW1"/>
    <mergeCell ref="AX1:AY1"/>
    <mergeCell ref="AZ1:BA1"/>
    <mergeCell ref="R1:S1"/>
    <mergeCell ref="T1:U1"/>
    <mergeCell ref="V1:W1"/>
    <mergeCell ref="X1:Y1"/>
    <mergeCell ref="Z1:AA1"/>
    <mergeCell ref="E1:F1"/>
    <mergeCell ref="G1:H1"/>
    <mergeCell ref="I1:J1"/>
    <mergeCell ref="K1:L1"/>
    <mergeCell ref="M1:N1"/>
    <mergeCell ref="AE1:AF1"/>
    <mergeCell ref="AG1:AH1"/>
    <mergeCell ref="AI1:AJ1"/>
    <mergeCell ref="AK1:AL1"/>
    <mergeCell ref="AM1:AN1"/>
    <mergeCell ref="BE1:BF1"/>
    <mergeCell ref="BG1:BH1"/>
    <mergeCell ref="BI1:BJ1"/>
    <mergeCell ref="BK1:BL1"/>
    <mergeCell ref="BM1:BN1"/>
  </mergeCells>
  <conditionalFormatting sqref="BF2:BF25 BN2:BO25 BH2:BH25 BJ2:BL25 F2:F27 N2:O27 H2:H27 J2:L27 S2:S26 AA2:AB26 U2:U26 W2:Y26 AF2:AF46 AN2:AO46 AH2:AH46 AJ2:AL46 AS2:AS29 BA2:BB29 AU2:AU29 AW2:AY29">
    <cfRule type="cellIs" dxfId="3" priority="35" operator="equal">
      <formula>0</formula>
    </cfRule>
  </conditionalFormatting>
  <conditionalFormatting sqref="F25 N25:O25 H25 J25:L25">
    <cfRule type="cellIs" dxfId="0" priority="1" operator="equal">
      <formula>0</formula>
    </cfRule>
  </conditionalFormatting>
  <pageMargins left="0.70866141732283472" right="0.70866141732283472" top="0.98425196850393704" bottom="0.98425196850393704" header="0.31496062992125984" footer="0.31496062992125984"/>
  <pageSetup paperSize="9" orientation="landscape" r:id="rId1"/>
  <headerFooter>
    <oddHeader xml:space="preserve">&amp;LΣχολή: The Limassol College
Ακαδημαϊκό Έτος: 2011-2012&amp;CΚΑΤΑΣΤΑΣΗ ΒΑΘΜΟΛΟΓΙΑΣ
A' ΕΤΟΣ (ΑΙΣΘΗΤΙΚΗ 2 ΕΤΗ)
Έδρα / Παράρτημα: Λεμεσός
 &amp;R(Y.Π.Π Τριτ. Εκπ. Αρ. 31)
Εξάμηνο: A΄ </oddHeader>
    <oddFooter>&amp;LΚαθηγητής: 
Yπογραφή:&amp;CΥπεύθυνος Κλάδου: Λεωνίδου Έλενα
   Υπογραφή:&amp;RΗμερομηνία υποβολής
στην Ακαδημαίκή Επιτροπή:
20/02/2012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showGridLines="0" showRowColHeaders="0" tabSelected="1" zoomScaleNormal="100" workbookViewId="0">
      <selection activeCell="N5" sqref="N5"/>
    </sheetView>
  </sheetViews>
  <sheetFormatPr defaultRowHeight="14.4"/>
  <cols>
    <col min="10" max="11" width="8.88671875" customWidth="1"/>
    <col min="13" max="13" width="12.109375" customWidth="1"/>
    <col min="14" max="14" width="4.77734375" customWidth="1"/>
  </cols>
  <sheetData>
    <row r="1" spans="1:15">
      <c r="O1" s="31" t="s">
        <v>11</v>
      </c>
    </row>
    <row r="2" spans="1:15">
      <c r="O2" s="31" t="s">
        <v>12</v>
      </c>
    </row>
    <row r="4" spans="1:15" ht="15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t="s">
        <v>13</v>
      </c>
      <c r="M4" s="33"/>
      <c r="N4" s="33"/>
    </row>
    <row r="5" spans="1:15" ht="18.600000000000001" thickBot="1">
      <c r="E5" s="34" t="s">
        <v>14</v>
      </c>
      <c r="L5" s="68">
        <v>1094</v>
      </c>
      <c r="M5" s="69"/>
      <c r="N5" s="36"/>
    </row>
    <row r="6" spans="1:15" ht="15.6">
      <c r="E6" s="35"/>
      <c r="O6" s="31" t="s">
        <v>15</v>
      </c>
    </row>
    <row r="7" spans="1:15" ht="15.6">
      <c r="C7" s="70" t="s">
        <v>16</v>
      </c>
      <c r="D7" s="71"/>
      <c r="E7" s="71"/>
      <c r="F7" s="72"/>
      <c r="G7" s="70" t="s">
        <v>17</v>
      </c>
      <c r="H7" s="71"/>
      <c r="I7" s="72"/>
      <c r="J7" s="70" t="s">
        <v>22</v>
      </c>
      <c r="K7" s="71"/>
      <c r="L7" s="72"/>
      <c r="O7" s="31" t="s">
        <v>18</v>
      </c>
    </row>
    <row r="8" spans="1:15" ht="15.6">
      <c r="C8" s="62" t="str">
        <f>VLOOKUP($L$5,ASS,3,FALSE)</f>
        <v>Αισθητική Σώματος Ι</v>
      </c>
      <c r="D8" s="63"/>
      <c r="E8" s="63"/>
      <c r="F8" s="64"/>
      <c r="G8" s="65">
        <f>VLOOKUP($L$5,ASS,14,FALSE)</f>
        <v>61.2</v>
      </c>
      <c r="H8" s="66"/>
      <c r="I8" s="67"/>
      <c r="J8" s="59">
        <f t="shared" ref="J8:J12" si="0">IF(G8&gt;=50,VLOOKUP(C8,MATH,2,FALSE),0)</f>
        <v>7</v>
      </c>
      <c r="K8" s="60"/>
      <c r="L8" s="61"/>
    </row>
    <row r="9" spans="1:15" ht="15.6">
      <c r="C9" s="62" t="str">
        <f>VLOOKUP($L$5,ASS,16,FALSE)</f>
        <v>ΚΟΣΜΗΤΟΛΟΓΙΑ ΙΙΙ</v>
      </c>
      <c r="D9" s="63"/>
      <c r="E9" s="63"/>
      <c r="F9" s="64"/>
      <c r="G9" s="65">
        <f>VLOOKUP($L$5,ASS,27,FALSE)</f>
        <v>0</v>
      </c>
      <c r="H9" s="66"/>
      <c r="I9" s="67"/>
      <c r="J9" s="59">
        <f t="shared" si="0"/>
        <v>0</v>
      </c>
      <c r="K9" s="60"/>
      <c r="L9" s="61"/>
      <c r="O9" s="31" t="s">
        <v>19</v>
      </c>
    </row>
    <row r="10" spans="1:15" ht="15.6">
      <c r="C10" s="62" t="str">
        <f>VLOOKUP($L$5,ASS,29,FALSE)</f>
        <v>Τεχνική Προσθετικών Υλικών</v>
      </c>
      <c r="D10" s="63"/>
      <c r="E10" s="63"/>
      <c r="F10" s="64"/>
      <c r="G10" s="65">
        <f>VLOOKUP($L$5,ASS,40,FALSE)</f>
        <v>0</v>
      </c>
      <c r="H10" s="66"/>
      <c r="I10" s="67"/>
      <c r="J10" s="59">
        <f t="shared" si="0"/>
        <v>0</v>
      </c>
      <c r="K10" s="60"/>
      <c r="L10" s="61"/>
      <c r="O10" s="31" t="s">
        <v>20</v>
      </c>
    </row>
    <row r="11" spans="1:15" ht="15.6">
      <c r="C11" s="62" t="str">
        <f>VLOOKUP($L$5,ASS,42,FALSE)</f>
        <v>Παθολογία Ενδοκρινών Αδένων</v>
      </c>
      <c r="D11" s="63"/>
      <c r="E11" s="63"/>
      <c r="F11" s="64"/>
      <c r="G11" s="65">
        <f>VLOOKUP($L$5,ASS,53,FALSE)</f>
        <v>0</v>
      </c>
      <c r="H11" s="66"/>
      <c r="I11" s="67"/>
      <c r="J11" s="59">
        <f t="shared" si="0"/>
        <v>0</v>
      </c>
      <c r="K11" s="60"/>
      <c r="L11" s="61"/>
    </row>
    <row r="12" spans="1:15" ht="15.6">
      <c r="C12" s="62" t="str">
        <f>VLOOKUP($L$5,ASS,55,FALSE)</f>
        <v>Αισθητικές Εφαρμογές Laser</v>
      </c>
      <c r="D12" s="63"/>
      <c r="E12" s="63"/>
      <c r="F12" s="64"/>
      <c r="G12" s="65">
        <f>VLOOKUP($L$5,ASS,66,FALSE)</f>
        <v>0</v>
      </c>
      <c r="H12" s="66"/>
      <c r="I12" s="67"/>
      <c r="J12" s="59">
        <f t="shared" si="0"/>
        <v>0</v>
      </c>
      <c r="K12" s="60"/>
      <c r="L12" s="61"/>
    </row>
    <row r="13" spans="1:15" ht="15" thickBot="1">
      <c r="K13" s="37"/>
    </row>
    <row r="14" spans="1:15" ht="15" thickBot="1">
      <c r="G14" s="77">
        <f>AVERAGEIF(G5:I12,"&lt;&gt;0")</f>
        <v>61.2</v>
      </c>
      <c r="H14" s="78"/>
      <c r="I14" s="79"/>
      <c r="J14" s="73">
        <f>SUM(J8:L12)</f>
        <v>7</v>
      </c>
      <c r="K14" s="74"/>
      <c r="L14" s="75"/>
    </row>
    <row r="15" spans="1:15">
      <c r="G15" s="76" t="s">
        <v>21</v>
      </c>
      <c r="H15" s="76"/>
      <c r="I15" s="76"/>
      <c r="J15" s="76" t="s">
        <v>23</v>
      </c>
      <c r="K15" s="76"/>
      <c r="L15" s="76"/>
    </row>
  </sheetData>
  <sheetProtection password="CA9C" sheet="1" objects="1" scenarios="1" selectLockedCells="1"/>
  <mergeCells count="23">
    <mergeCell ref="J14:L14"/>
    <mergeCell ref="G15:I15"/>
    <mergeCell ref="J15:L15"/>
    <mergeCell ref="G14:I14"/>
    <mergeCell ref="L5:M5"/>
    <mergeCell ref="C7:F7"/>
    <mergeCell ref="G7:I7"/>
    <mergeCell ref="C8:F8"/>
    <mergeCell ref="G8:I8"/>
    <mergeCell ref="J7:L7"/>
    <mergeCell ref="J8:L8"/>
    <mergeCell ref="J10:L10"/>
    <mergeCell ref="J11:L11"/>
    <mergeCell ref="J12:L12"/>
    <mergeCell ref="C9:F9"/>
    <mergeCell ref="G9:I9"/>
    <mergeCell ref="J9:L9"/>
    <mergeCell ref="C10:F10"/>
    <mergeCell ref="G10:I10"/>
    <mergeCell ref="C11:F11"/>
    <mergeCell ref="G11:I11"/>
    <mergeCell ref="C12:F12"/>
    <mergeCell ref="G12:I12"/>
  </mergeCells>
  <conditionalFormatting sqref="G8:G12">
    <cfRule type="cellIs" dxfId="2" priority="3" operator="between">
      <formula>1</formula>
      <formula>49</formula>
    </cfRule>
    <cfRule type="cellIs" dxfId="1" priority="4" operator="equal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C11" sqref="C11"/>
    </sheetView>
  </sheetViews>
  <sheetFormatPr defaultRowHeight="14.4"/>
  <cols>
    <col min="1" max="1" width="35.44140625" bestFit="1" customWidth="1"/>
  </cols>
  <sheetData>
    <row r="1" spans="1:4" ht="15.6" thickTop="1" thickBot="1">
      <c r="A1" s="51" t="s">
        <v>52</v>
      </c>
      <c r="B1" s="41">
        <v>7</v>
      </c>
      <c r="C1" s="38"/>
      <c r="D1" s="38"/>
    </row>
    <row r="2" spans="1:4" ht="15.6" thickTop="1" thickBot="1">
      <c r="A2" s="52" t="s">
        <v>53</v>
      </c>
      <c r="B2" s="42">
        <v>7</v>
      </c>
      <c r="C2" s="38"/>
      <c r="D2" s="38"/>
    </row>
    <row r="3" spans="1:4" ht="15.6" thickTop="1" thickBot="1">
      <c r="A3" s="53" t="s">
        <v>54</v>
      </c>
      <c r="B3" s="42">
        <v>5</v>
      </c>
      <c r="C3" s="38"/>
      <c r="D3" s="38"/>
    </row>
    <row r="4" spans="1:4" ht="15.6" thickTop="1" thickBot="1">
      <c r="A4" s="52" t="s">
        <v>55</v>
      </c>
      <c r="B4" s="42">
        <v>5</v>
      </c>
      <c r="C4" s="38"/>
      <c r="D4" s="38"/>
    </row>
    <row r="5" spans="1:4" ht="15.6" thickTop="1" thickBot="1">
      <c r="A5" s="53" t="s">
        <v>56</v>
      </c>
      <c r="B5" s="42">
        <v>6</v>
      </c>
      <c r="C5" s="38"/>
      <c r="D5" s="38"/>
    </row>
    <row r="6" spans="1:4" ht="15.6" thickTop="1" thickBot="1">
      <c r="A6" s="54"/>
      <c r="B6" s="43"/>
      <c r="C6" s="38"/>
      <c r="D6" s="38"/>
    </row>
    <row r="7" spans="1:4" ht="15" thickTop="1">
      <c r="B7" s="39"/>
      <c r="C7" s="38"/>
      <c r="D7" s="38"/>
    </row>
    <row r="8" spans="1:4">
      <c r="B8" s="38"/>
      <c r="C8" s="38"/>
      <c r="D8" s="38"/>
    </row>
    <row r="9" spans="1:4">
      <c r="B9" s="38"/>
      <c r="C9" s="38"/>
      <c r="D9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Sheet1</vt:lpstr>
      <vt:lpstr>Sheet2</vt:lpstr>
      <vt:lpstr>Sheet3</vt:lpstr>
      <vt:lpstr>aa</vt:lpstr>
      <vt:lpstr>AAA</vt:lpstr>
      <vt:lpstr>AAAA</vt:lpstr>
      <vt:lpstr>AISTH2</vt:lpstr>
      <vt:lpstr>ASS</vt:lpstr>
      <vt:lpstr>MATH</vt:lpstr>
      <vt:lpstr>Sheet1!Print_Titles</vt:lpstr>
      <vt:lpstr>TT</vt:lpstr>
      <vt:lpstr>WWW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Harris</cp:lastModifiedBy>
  <cp:lastPrinted>2015-02-10T17:25:12Z</cp:lastPrinted>
  <dcterms:created xsi:type="dcterms:W3CDTF">2011-06-01T14:00:52Z</dcterms:created>
  <dcterms:modified xsi:type="dcterms:W3CDTF">2015-06-08T19:14:24Z</dcterms:modified>
</cp:coreProperties>
</file>