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desktop items\TLC 2017-2018\IOYLIOS2017 VATHMOLOGIES\ΔΙΑΤΡΟΦΟΛΟΓΙΑ\"/>
    </mc:Choice>
  </mc:AlternateContent>
  <xr:revisionPtr revIDLastSave="0" documentId="8_{D0FA4952-E096-4EBD-850C-0F1ED1EB467E}" xr6:coauthVersionLast="31" xr6:coauthVersionMax="31" xr10:uidLastSave="{00000000-0000-0000-0000-000000000000}"/>
  <workbookProtection workbookPassword="CA9C" lockStructure="1"/>
  <bookViews>
    <workbookView xWindow="0" yWindow="0" windowWidth="20490" windowHeight="8505" firstSheet="1" activeTab="1" xr2:uid="{00000000-000D-0000-FFFF-FFFF00000000}"/>
  </bookViews>
  <sheets>
    <sheet name="Sheet1" sheetId="1" state="hidden" r:id="rId1"/>
    <sheet name="Sheet2" sheetId="2" r:id="rId2"/>
    <sheet name="Sheet3" sheetId="3" state="hidden" r:id="rId3"/>
  </sheets>
  <externalReferences>
    <externalReference r:id="rId4"/>
  </externalReferences>
  <definedNames>
    <definedName name="aa">Sheet1!$B$2:$CC$8</definedName>
    <definedName name="AAAA">Sheet1!$A$2:$CC$8</definedName>
    <definedName name="AISTH2">Sheet1!$B$2:$CC$9</definedName>
    <definedName name="BBBB">Sheet1!$B$2:$CC$47</definedName>
    <definedName name="MATH">Sheet3!$A$1:$B$9</definedName>
    <definedName name="_xlnm.Print_Titles" localSheetId="0">Sheet1!$A:$C,Sheet1!$1:$1</definedName>
    <definedName name="TT">Sheet1!$B$2:$CC$14</definedName>
    <definedName name="WWW">Sheet1!$B$2:$CC$19</definedName>
    <definedName name="ΒΒΒ">Sheet1!$B$2:$CC$40</definedName>
  </definedNames>
  <calcPr calcId="179017"/>
</workbook>
</file>

<file path=xl/calcChain.xml><?xml version="1.0" encoding="utf-8"?>
<calcChain xmlns="http://schemas.openxmlformats.org/spreadsheetml/2006/main">
  <c r="BN25" i="1" l="1"/>
  <c r="BJ25" i="1"/>
  <c r="BH25" i="1"/>
  <c r="BF25" i="1"/>
  <c r="BL25" i="1" s="1"/>
  <c r="BK25" i="1" s="1"/>
  <c r="BN24" i="1"/>
  <c r="BJ24" i="1"/>
  <c r="BH24" i="1"/>
  <c r="BF24" i="1"/>
  <c r="BL24" i="1" s="1"/>
  <c r="BK24" i="1" s="1"/>
  <c r="BN23" i="1"/>
  <c r="BJ23" i="1"/>
  <c r="BH23" i="1"/>
  <c r="BF23" i="1"/>
  <c r="BL23" i="1" s="1"/>
  <c r="BN22" i="1"/>
  <c r="BJ22" i="1"/>
  <c r="BH22" i="1"/>
  <c r="BF22" i="1"/>
  <c r="BL22" i="1" s="1"/>
  <c r="BN21" i="1"/>
  <c r="BJ21" i="1"/>
  <c r="BH21" i="1"/>
  <c r="BF21" i="1"/>
  <c r="BL21" i="1" s="1"/>
  <c r="BN20" i="1"/>
  <c r="BJ20" i="1"/>
  <c r="BH20" i="1"/>
  <c r="BF20" i="1"/>
  <c r="BL20" i="1" s="1"/>
  <c r="BK20" i="1" s="1"/>
  <c r="BN19" i="1"/>
  <c r="BJ19" i="1"/>
  <c r="BH19" i="1"/>
  <c r="BF19" i="1"/>
  <c r="BL19" i="1" s="1"/>
  <c r="BN18" i="1"/>
  <c r="BJ18" i="1"/>
  <c r="BH18" i="1"/>
  <c r="BF18" i="1"/>
  <c r="BL18" i="1" s="1"/>
  <c r="BN17" i="1"/>
  <c r="BJ17" i="1"/>
  <c r="BH17" i="1"/>
  <c r="BF17" i="1"/>
  <c r="BL17" i="1" s="1"/>
  <c r="BK17" i="1" s="1"/>
  <c r="BN16" i="1"/>
  <c r="BJ16" i="1"/>
  <c r="BH16" i="1"/>
  <c r="BF16" i="1"/>
  <c r="BL16" i="1" s="1"/>
  <c r="BK16" i="1" s="1"/>
  <c r="BN15" i="1"/>
  <c r="BJ15" i="1"/>
  <c r="BH15" i="1"/>
  <c r="BF15" i="1"/>
  <c r="BL15" i="1" s="1"/>
  <c r="BN14" i="1"/>
  <c r="BJ14" i="1"/>
  <c r="BH14" i="1"/>
  <c r="BF14" i="1"/>
  <c r="BL14" i="1" s="1"/>
  <c r="BN13" i="1"/>
  <c r="BJ13" i="1"/>
  <c r="BH13" i="1"/>
  <c r="BF13" i="1"/>
  <c r="BO13" i="1" s="1"/>
  <c r="BP13" i="1" s="1"/>
  <c r="BN12" i="1"/>
  <c r="BJ12" i="1"/>
  <c r="BH12" i="1"/>
  <c r="BF12" i="1"/>
  <c r="BO12" i="1" s="1"/>
  <c r="BP12" i="1" s="1"/>
  <c r="BN11" i="1"/>
  <c r="BJ11" i="1"/>
  <c r="BH11" i="1"/>
  <c r="BF11" i="1"/>
  <c r="BO11" i="1" s="1"/>
  <c r="BP11" i="1" s="1"/>
  <c r="BN10" i="1"/>
  <c r="BJ10" i="1"/>
  <c r="BH10" i="1"/>
  <c r="BF10" i="1"/>
  <c r="BO10" i="1" s="1"/>
  <c r="BP10" i="1" s="1"/>
  <c r="BN9" i="1"/>
  <c r="BJ9" i="1"/>
  <c r="BH9" i="1"/>
  <c r="BF9" i="1"/>
  <c r="BO9" i="1" s="1"/>
  <c r="BP9" i="1" s="1"/>
  <c r="BN8" i="1"/>
  <c r="BJ8" i="1"/>
  <c r="BH8" i="1"/>
  <c r="BF8" i="1"/>
  <c r="BO8" i="1" s="1"/>
  <c r="BP8" i="1" s="1"/>
  <c r="BN7" i="1"/>
  <c r="BJ7" i="1"/>
  <c r="BH7" i="1"/>
  <c r="BF7" i="1"/>
  <c r="BO7" i="1" s="1"/>
  <c r="BP7" i="1" s="1"/>
  <c r="BN6" i="1"/>
  <c r="BJ6" i="1"/>
  <c r="BH6" i="1"/>
  <c r="BF6" i="1"/>
  <c r="BL6" i="1" s="1"/>
  <c r="BK6" i="1" s="1"/>
  <c r="BN5" i="1"/>
  <c r="BJ5" i="1"/>
  <c r="BH5" i="1"/>
  <c r="BF5" i="1"/>
  <c r="BL5" i="1" s="1"/>
  <c r="BK5" i="1" s="1"/>
  <c r="BN4" i="1"/>
  <c r="BJ4" i="1"/>
  <c r="BH4" i="1"/>
  <c r="BF4" i="1"/>
  <c r="BL4" i="1" s="1"/>
  <c r="BK4" i="1" s="1"/>
  <c r="BN3" i="1"/>
  <c r="BJ3" i="1"/>
  <c r="BH3" i="1"/>
  <c r="BF3" i="1"/>
  <c r="BL3" i="1" s="1"/>
  <c r="BK3" i="1" s="1"/>
  <c r="BN2" i="1"/>
  <c r="BJ2" i="1"/>
  <c r="BH2" i="1"/>
  <c r="BF2" i="1"/>
  <c r="BL2" i="1" s="1"/>
  <c r="BK2" i="1" s="1"/>
  <c r="BO2" i="1" l="1"/>
  <c r="BP2" i="1" s="1"/>
  <c r="BO3" i="1"/>
  <c r="BP3" i="1" s="1"/>
  <c r="BO4" i="1"/>
  <c r="BP4" i="1" s="1"/>
  <c r="BO5" i="1"/>
  <c r="BP5" i="1" s="1"/>
  <c r="BO6" i="1"/>
  <c r="BP6" i="1" s="1"/>
  <c r="BO15" i="1"/>
  <c r="BK15" i="1"/>
  <c r="BO22" i="1"/>
  <c r="BK22" i="1"/>
  <c r="BO16" i="1"/>
  <c r="BO17" i="1"/>
  <c r="BO24" i="1"/>
  <c r="BO25" i="1"/>
  <c r="BO19" i="1"/>
  <c r="BK19" i="1"/>
  <c r="BO23" i="1"/>
  <c r="BK23" i="1"/>
  <c r="BO20" i="1"/>
  <c r="BO14" i="1"/>
  <c r="BP14" i="1" s="1"/>
  <c r="BK14" i="1"/>
  <c r="BO18" i="1"/>
  <c r="BK18" i="1"/>
  <c r="BK21" i="1"/>
  <c r="BO21" i="1"/>
  <c r="BL7" i="1"/>
  <c r="BK7" i="1" s="1"/>
  <c r="BL8" i="1"/>
  <c r="BK8" i="1" s="1"/>
  <c r="BL9" i="1"/>
  <c r="BK9" i="1" s="1"/>
  <c r="BL10" i="1"/>
  <c r="BK10" i="1" s="1"/>
  <c r="BL11" i="1"/>
  <c r="BK11" i="1" s="1"/>
  <c r="BL12" i="1"/>
  <c r="BK12" i="1" s="1"/>
  <c r="BL13" i="1"/>
  <c r="BK13" i="1" s="1"/>
  <c r="CA38" i="1" l="1"/>
  <c r="BW38" i="1"/>
  <c r="BU38" i="1"/>
  <c r="BS38" i="1"/>
  <c r="BY38" i="1" s="1"/>
  <c r="BX38" i="1" s="1"/>
  <c r="CA37" i="1"/>
  <c r="BW37" i="1"/>
  <c r="BU37" i="1"/>
  <c r="BS37" i="1"/>
  <c r="BY37" i="1" s="1"/>
  <c r="BX37" i="1" s="1"/>
  <c r="CA36" i="1"/>
  <c r="BW36" i="1"/>
  <c r="BU36" i="1"/>
  <c r="BS36" i="1"/>
  <c r="BY36" i="1" s="1"/>
  <c r="CA35" i="1"/>
  <c r="BW35" i="1"/>
  <c r="BU35" i="1"/>
  <c r="BS35" i="1"/>
  <c r="BY35" i="1" s="1"/>
  <c r="BX35" i="1" s="1"/>
  <c r="CA34" i="1"/>
  <c r="BW34" i="1"/>
  <c r="BU34" i="1"/>
  <c r="BS34" i="1"/>
  <c r="BY34" i="1" s="1"/>
  <c r="BX34" i="1" s="1"/>
  <c r="CA33" i="1"/>
  <c r="BW33" i="1"/>
  <c r="BU33" i="1"/>
  <c r="BS33" i="1"/>
  <c r="BY33" i="1" s="1"/>
  <c r="BX33" i="1" s="1"/>
  <c r="CA32" i="1"/>
  <c r="BW32" i="1"/>
  <c r="BU32" i="1"/>
  <c r="BS32" i="1"/>
  <c r="BY32" i="1" s="1"/>
  <c r="CA31" i="1"/>
  <c r="BW31" i="1"/>
  <c r="BU31" i="1"/>
  <c r="BS31" i="1"/>
  <c r="BY31" i="1" s="1"/>
  <c r="BX31" i="1" s="1"/>
  <c r="CA30" i="1"/>
  <c r="BW30" i="1"/>
  <c r="BU30" i="1"/>
  <c r="BS30" i="1"/>
  <c r="BY30" i="1" s="1"/>
  <c r="BX30" i="1" s="1"/>
  <c r="CA29" i="1"/>
  <c r="BW29" i="1"/>
  <c r="BU29" i="1"/>
  <c r="BS29" i="1"/>
  <c r="BY29" i="1" s="1"/>
  <c r="BX29" i="1" s="1"/>
  <c r="CA28" i="1"/>
  <c r="BW28" i="1"/>
  <c r="BU28" i="1"/>
  <c r="BS28" i="1"/>
  <c r="BY28" i="1" s="1"/>
  <c r="CA27" i="1"/>
  <c r="BW27" i="1"/>
  <c r="BU27" i="1"/>
  <c r="BS27" i="1"/>
  <c r="BY27" i="1" s="1"/>
  <c r="BX27" i="1" s="1"/>
  <c r="CA26" i="1"/>
  <c r="BW26" i="1"/>
  <c r="BU26" i="1"/>
  <c r="BS26" i="1"/>
  <c r="BY26" i="1" s="1"/>
  <c r="BX26" i="1" s="1"/>
  <c r="CA25" i="1"/>
  <c r="BW25" i="1"/>
  <c r="BU25" i="1"/>
  <c r="BS25" i="1"/>
  <c r="BY25" i="1" s="1"/>
  <c r="BX25" i="1" s="1"/>
  <c r="CA24" i="1"/>
  <c r="BW24" i="1"/>
  <c r="BU24" i="1"/>
  <c r="BS24" i="1"/>
  <c r="BY24" i="1" s="1"/>
  <c r="CA23" i="1"/>
  <c r="BW23" i="1"/>
  <c r="BU23" i="1"/>
  <c r="BS23" i="1"/>
  <c r="BY23" i="1" s="1"/>
  <c r="BX23" i="1" s="1"/>
  <c r="CA22" i="1"/>
  <c r="BW22" i="1"/>
  <c r="BU22" i="1"/>
  <c r="BS22" i="1"/>
  <c r="BY22" i="1" s="1"/>
  <c r="BX22" i="1" s="1"/>
  <c r="CA21" i="1"/>
  <c r="BW21" i="1"/>
  <c r="BU21" i="1"/>
  <c r="BS21" i="1"/>
  <c r="BY21" i="1" s="1"/>
  <c r="BX21" i="1" s="1"/>
  <c r="CA20" i="1"/>
  <c r="BW20" i="1"/>
  <c r="BU20" i="1"/>
  <c r="BS20" i="1"/>
  <c r="BY20" i="1" s="1"/>
  <c r="CA19" i="1"/>
  <c r="BW19" i="1"/>
  <c r="BU19" i="1"/>
  <c r="BS19" i="1"/>
  <c r="BY19" i="1" s="1"/>
  <c r="BX19" i="1" s="1"/>
  <c r="CA18" i="1"/>
  <c r="BW18" i="1"/>
  <c r="BU18" i="1"/>
  <c r="BS18" i="1"/>
  <c r="BY18" i="1" s="1"/>
  <c r="CA17" i="1"/>
  <c r="BW17" i="1"/>
  <c r="BU17" i="1"/>
  <c r="BS17" i="1"/>
  <c r="BY17" i="1" s="1"/>
  <c r="CA16" i="1"/>
  <c r="BW16" i="1"/>
  <c r="BU16" i="1"/>
  <c r="BS16" i="1"/>
  <c r="BY16" i="1" s="1"/>
  <c r="CA15" i="1"/>
  <c r="BW15" i="1"/>
  <c r="BU15" i="1"/>
  <c r="BS15" i="1"/>
  <c r="BY15" i="1" s="1"/>
  <c r="CA14" i="1"/>
  <c r="BW14" i="1"/>
  <c r="BU14" i="1"/>
  <c r="BS14" i="1"/>
  <c r="BY14" i="1" s="1"/>
  <c r="BX14" i="1" s="1"/>
  <c r="CA13" i="1"/>
  <c r="BW13" i="1"/>
  <c r="BU13" i="1"/>
  <c r="BS13" i="1"/>
  <c r="BY13" i="1" s="1"/>
  <c r="BX13" i="1" s="1"/>
  <c r="CA12" i="1"/>
  <c r="BW12" i="1"/>
  <c r="BU12" i="1"/>
  <c r="BS12" i="1"/>
  <c r="BY12" i="1" s="1"/>
  <c r="BX12" i="1" s="1"/>
  <c r="CA11" i="1"/>
  <c r="BW11" i="1"/>
  <c r="BU11" i="1"/>
  <c r="BS11" i="1"/>
  <c r="BY11" i="1" s="1"/>
  <c r="BX11" i="1" s="1"/>
  <c r="CA10" i="1"/>
  <c r="BW10" i="1"/>
  <c r="BU10" i="1"/>
  <c r="BS10" i="1"/>
  <c r="BY10" i="1" s="1"/>
  <c r="BX10" i="1" s="1"/>
  <c r="CA9" i="1"/>
  <c r="BW9" i="1"/>
  <c r="BU9" i="1"/>
  <c r="BS9" i="1"/>
  <c r="BY9" i="1" s="1"/>
  <c r="BX9" i="1" s="1"/>
  <c r="CA8" i="1"/>
  <c r="BW8" i="1"/>
  <c r="BU8" i="1"/>
  <c r="BS8" i="1"/>
  <c r="BY8" i="1" s="1"/>
  <c r="BX8" i="1" s="1"/>
  <c r="CA7" i="1"/>
  <c r="BW7" i="1"/>
  <c r="BU7" i="1"/>
  <c r="BS7" i="1"/>
  <c r="BY7" i="1" s="1"/>
  <c r="BX7" i="1" s="1"/>
  <c r="CA6" i="1"/>
  <c r="BW6" i="1"/>
  <c r="BU6" i="1"/>
  <c r="BS6" i="1"/>
  <c r="BY6" i="1" s="1"/>
  <c r="BX6" i="1" s="1"/>
  <c r="CA5" i="1"/>
  <c r="BW5" i="1"/>
  <c r="BU5" i="1"/>
  <c r="BS5" i="1"/>
  <c r="BY5" i="1" s="1"/>
  <c r="BX5" i="1" s="1"/>
  <c r="CA4" i="1"/>
  <c r="BW4" i="1"/>
  <c r="BU4" i="1"/>
  <c r="BS4" i="1"/>
  <c r="BY4" i="1" s="1"/>
  <c r="BX4" i="1" s="1"/>
  <c r="CA3" i="1"/>
  <c r="BW3" i="1"/>
  <c r="BU3" i="1"/>
  <c r="BS3" i="1"/>
  <c r="BY3" i="1" s="1"/>
  <c r="BX3" i="1" s="1"/>
  <c r="CA2" i="1"/>
  <c r="BW2" i="1"/>
  <c r="BU2" i="1"/>
  <c r="BS2" i="1"/>
  <c r="BY2" i="1" s="1"/>
  <c r="BX2" i="1" s="1"/>
  <c r="BN29" i="1"/>
  <c r="BJ29" i="1"/>
  <c r="BH29" i="1"/>
  <c r="BF29" i="1"/>
  <c r="BL29" i="1" s="1"/>
  <c r="BK29" i="1" s="1"/>
  <c r="BN28" i="1"/>
  <c r="BJ28" i="1"/>
  <c r="BH28" i="1"/>
  <c r="BF28" i="1"/>
  <c r="BL28" i="1" s="1"/>
  <c r="BN27" i="1"/>
  <c r="BJ27" i="1"/>
  <c r="BH27" i="1"/>
  <c r="BF27" i="1"/>
  <c r="BL27" i="1" s="1"/>
  <c r="BK27" i="1" s="1"/>
  <c r="BN26" i="1"/>
  <c r="BJ26" i="1"/>
  <c r="BH26" i="1"/>
  <c r="BF26" i="1"/>
  <c r="BL26" i="1" s="1"/>
  <c r="BA23" i="1"/>
  <c r="AW23" i="1"/>
  <c r="AU23" i="1"/>
  <c r="AS23" i="1"/>
  <c r="AY23" i="1" s="1"/>
  <c r="AX23" i="1" s="1"/>
  <c r="BA22" i="1"/>
  <c r="AW22" i="1"/>
  <c r="AU22" i="1"/>
  <c r="AS22" i="1"/>
  <c r="AY22" i="1" s="1"/>
  <c r="BA21" i="1"/>
  <c r="AW21" i="1"/>
  <c r="AU21" i="1"/>
  <c r="AS21" i="1"/>
  <c r="AY21" i="1" s="1"/>
  <c r="AX21" i="1" s="1"/>
  <c r="BA20" i="1"/>
  <c r="AW20" i="1"/>
  <c r="AU20" i="1"/>
  <c r="AS20" i="1"/>
  <c r="AY20" i="1" s="1"/>
  <c r="BA19" i="1"/>
  <c r="AW19" i="1"/>
  <c r="AU19" i="1"/>
  <c r="AS19" i="1"/>
  <c r="AY19" i="1" s="1"/>
  <c r="AX19" i="1" s="1"/>
  <c r="BA18" i="1"/>
  <c r="AW18" i="1"/>
  <c r="AU18" i="1"/>
  <c r="AS18" i="1"/>
  <c r="AY18" i="1" s="1"/>
  <c r="BA17" i="1"/>
  <c r="AW17" i="1"/>
  <c r="AU17" i="1"/>
  <c r="AS17" i="1"/>
  <c r="AY17" i="1" s="1"/>
  <c r="AX17" i="1" s="1"/>
  <c r="BA16" i="1"/>
  <c r="AW16" i="1"/>
  <c r="AU16" i="1"/>
  <c r="AS16" i="1"/>
  <c r="AY16" i="1" s="1"/>
  <c r="BA15" i="1"/>
  <c r="AW15" i="1"/>
  <c r="AU15" i="1"/>
  <c r="AS15" i="1"/>
  <c r="AY15" i="1" s="1"/>
  <c r="AX15" i="1" s="1"/>
  <c r="BA14" i="1"/>
  <c r="AW14" i="1"/>
  <c r="AU14" i="1"/>
  <c r="AS14" i="1"/>
  <c r="AY14" i="1" s="1"/>
  <c r="AX14" i="1" s="1"/>
  <c r="BA13" i="1"/>
  <c r="AW13" i="1"/>
  <c r="AU13" i="1"/>
  <c r="AS13" i="1"/>
  <c r="AY13" i="1" s="1"/>
  <c r="AX13" i="1" s="1"/>
  <c r="BA12" i="1"/>
  <c r="AW12" i="1"/>
  <c r="AU12" i="1"/>
  <c r="AS12" i="1"/>
  <c r="AY12" i="1" s="1"/>
  <c r="AX12" i="1" s="1"/>
  <c r="BA11" i="1"/>
  <c r="AW11" i="1"/>
  <c r="AU11" i="1"/>
  <c r="AS11" i="1"/>
  <c r="AY11" i="1" s="1"/>
  <c r="AX11" i="1" s="1"/>
  <c r="BA10" i="1"/>
  <c r="AW10" i="1"/>
  <c r="AU10" i="1"/>
  <c r="AS10" i="1"/>
  <c r="AY10" i="1" s="1"/>
  <c r="AX10" i="1" s="1"/>
  <c r="BA9" i="1"/>
  <c r="AW9" i="1"/>
  <c r="AU9" i="1"/>
  <c r="AS9" i="1"/>
  <c r="AY9" i="1" s="1"/>
  <c r="AX9" i="1" s="1"/>
  <c r="BA8" i="1"/>
  <c r="AW8" i="1"/>
  <c r="AU8" i="1"/>
  <c r="AS8" i="1"/>
  <c r="AY8" i="1" s="1"/>
  <c r="AX8" i="1" s="1"/>
  <c r="BA7" i="1"/>
  <c r="AW7" i="1"/>
  <c r="AU7" i="1"/>
  <c r="AS7" i="1"/>
  <c r="AY7" i="1" s="1"/>
  <c r="AX7" i="1" s="1"/>
  <c r="BA6" i="1"/>
  <c r="AW6" i="1"/>
  <c r="AU6" i="1"/>
  <c r="AS6" i="1"/>
  <c r="AY6" i="1" s="1"/>
  <c r="AX6" i="1" s="1"/>
  <c r="BA5" i="1"/>
  <c r="AW5" i="1"/>
  <c r="AU5" i="1"/>
  <c r="AS5" i="1"/>
  <c r="AY5" i="1" s="1"/>
  <c r="AX5" i="1" s="1"/>
  <c r="BA4" i="1"/>
  <c r="AW4" i="1"/>
  <c r="AU4" i="1"/>
  <c r="AS4" i="1"/>
  <c r="AY4" i="1" s="1"/>
  <c r="AX4" i="1" s="1"/>
  <c r="BA3" i="1"/>
  <c r="AW3" i="1"/>
  <c r="AU3" i="1"/>
  <c r="AS3" i="1"/>
  <c r="AY3" i="1" s="1"/>
  <c r="AX3" i="1" s="1"/>
  <c r="BA2" i="1"/>
  <c r="AW2" i="1"/>
  <c r="AU2" i="1"/>
  <c r="AS2" i="1"/>
  <c r="AY2" i="1" s="1"/>
  <c r="AX2" i="1" s="1"/>
  <c r="BB2" i="1" l="1"/>
  <c r="BC2" i="1" s="1"/>
  <c r="BB3" i="1"/>
  <c r="BC3" i="1" s="1"/>
  <c r="BB4" i="1"/>
  <c r="BC4" i="1" s="1"/>
  <c r="BB5" i="1"/>
  <c r="BC5" i="1" s="1"/>
  <c r="BB6" i="1"/>
  <c r="BC6" i="1" s="1"/>
  <c r="BB7" i="1"/>
  <c r="BC7" i="1" s="1"/>
  <c r="BB8" i="1"/>
  <c r="BC8" i="1" s="1"/>
  <c r="BB9" i="1"/>
  <c r="BC9" i="1" s="1"/>
  <c r="BB10" i="1"/>
  <c r="BC10" i="1" s="1"/>
  <c r="BB11" i="1"/>
  <c r="BC11" i="1" s="1"/>
  <c r="BB12" i="1"/>
  <c r="BC12" i="1" s="1"/>
  <c r="BB13" i="1"/>
  <c r="BC13" i="1" s="1"/>
  <c r="CB2" i="1"/>
  <c r="CC2" i="1" s="1"/>
  <c r="CB3" i="1"/>
  <c r="CC3" i="1" s="1"/>
  <c r="CB4" i="1"/>
  <c r="CC4" i="1" s="1"/>
  <c r="CB5" i="1"/>
  <c r="CC5" i="1" s="1"/>
  <c r="CB6" i="1"/>
  <c r="CC6" i="1" s="1"/>
  <c r="CB7" i="1"/>
  <c r="CC7" i="1" s="1"/>
  <c r="CB8" i="1"/>
  <c r="CC8" i="1" s="1"/>
  <c r="CB9" i="1"/>
  <c r="CC9" i="1" s="1"/>
  <c r="CB10" i="1"/>
  <c r="CC10" i="1" s="1"/>
  <c r="CB11" i="1"/>
  <c r="CC11" i="1" s="1"/>
  <c r="CB12" i="1"/>
  <c r="CC12" i="1" s="1"/>
  <c r="CB13" i="1"/>
  <c r="CC13" i="1" s="1"/>
  <c r="CB37" i="1"/>
  <c r="CB38" i="1"/>
  <c r="CB14" i="1"/>
  <c r="CB19" i="1"/>
  <c r="CB21" i="1"/>
  <c r="CB22" i="1"/>
  <c r="CB23" i="1"/>
  <c r="CB25" i="1"/>
  <c r="CB26" i="1"/>
  <c r="CB27" i="1"/>
  <c r="CB29" i="1"/>
  <c r="CB30" i="1"/>
  <c r="CB31" i="1"/>
  <c r="CB33" i="1"/>
  <c r="CB34" i="1"/>
  <c r="CB35" i="1"/>
  <c r="BX15" i="1"/>
  <c r="CB15" i="1"/>
  <c r="CC15" i="1" s="1"/>
  <c r="BX16" i="1"/>
  <c r="CB16" i="1"/>
  <c r="CC16" i="1" s="1"/>
  <c r="BX17" i="1"/>
  <c r="CB17" i="1"/>
  <c r="CC17" i="1" s="1"/>
  <c r="BX18" i="1"/>
  <c r="CB18" i="1"/>
  <c r="CB20" i="1"/>
  <c r="BX20" i="1"/>
  <c r="CB24" i="1"/>
  <c r="BX24" i="1"/>
  <c r="CB28" i="1"/>
  <c r="BX28" i="1"/>
  <c r="CB32" i="1"/>
  <c r="BX32" i="1"/>
  <c r="CB36" i="1"/>
  <c r="BX36" i="1"/>
  <c r="BO26" i="1"/>
  <c r="BK26" i="1"/>
  <c r="BO27" i="1"/>
  <c r="BO29" i="1"/>
  <c r="BO28" i="1"/>
  <c r="BK28" i="1"/>
  <c r="BB16" i="1"/>
  <c r="AX16" i="1"/>
  <c r="BB18" i="1"/>
  <c r="AX18" i="1"/>
  <c r="BB20" i="1"/>
  <c r="AX20" i="1"/>
  <c r="BB22" i="1"/>
  <c r="AX22" i="1"/>
  <c r="BB14" i="1"/>
  <c r="BC14" i="1" s="1"/>
  <c r="BB15" i="1"/>
  <c r="BB17" i="1"/>
  <c r="BB19" i="1"/>
  <c r="BB21" i="1"/>
  <c r="BB23" i="1"/>
  <c r="AN20" i="1" l="1"/>
  <c r="AJ20" i="1"/>
  <c r="AH20" i="1"/>
  <c r="AF20" i="1"/>
  <c r="AL20" i="1" s="1"/>
  <c r="AN19" i="1"/>
  <c r="AJ19" i="1"/>
  <c r="AH19" i="1"/>
  <c r="AF19" i="1"/>
  <c r="AL19" i="1" s="1"/>
  <c r="AN18" i="1"/>
  <c r="AJ18" i="1"/>
  <c r="AH18" i="1"/>
  <c r="AF18" i="1"/>
  <c r="AL18" i="1" s="1"/>
  <c r="AK18" i="1" s="1"/>
  <c r="AN17" i="1"/>
  <c r="AJ17" i="1"/>
  <c r="AH17" i="1"/>
  <c r="AF17" i="1"/>
  <c r="AL17" i="1" s="1"/>
  <c r="AN16" i="1"/>
  <c r="AJ16" i="1"/>
  <c r="AH16" i="1"/>
  <c r="AF16" i="1"/>
  <c r="AL16" i="1" s="1"/>
  <c r="AN15" i="1"/>
  <c r="AJ15" i="1"/>
  <c r="AH15" i="1"/>
  <c r="AF15" i="1"/>
  <c r="AL15" i="1" s="1"/>
  <c r="AN14" i="1"/>
  <c r="AJ14" i="1"/>
  <c r="AH14" i="1"/>
  <c r="AF14" i="1"/>
  <c r="AL14" i="1" s="1"/>
  <c r="AK14" i="1" s="1"/>
  <c r="AN13" i="1"/>
  <c r="AJ13" i="1"/>
  <c r="AH13" i="1"/>
  <c r="AF13" i="1"/>
  <c r="AL13" i="1" s="1"/>
  <c r="AK13" i="1" s="1"/>
  <c r="AN12" i="1"/>
  <c r="AJ12" i="1"/>
  <c r="AH12" i="1"/>
  <c r="AF12" i="1"/>
  <c r="AL12" i="1" s="1"/>
  <c r="AK12" i="1" s="1"/>
  <c r="AN11" i="1"/>
  <c r="AJ11" i="1"/>
  <c r="AH11" i="1"/>
  <c r="AF11" i="1"/>
  <c r="AL11" i="1" s="1"/>
  <c r="AK11" i="1" s="1"/>
  <c r="AN10" i="1"/>
  <c r="AJ10" i="1"/>
  <c r="AH10" i="1"/>
  <c r="AF10" i="1"/>
  <c r="AL10" i="1" s="1"/>
  <c r="AK10" i="1" s="1"/>
  <c r="AN9" i="1"/>
  <c r="AJ9" i="1"/>
  <c r="AH9" i="1"/>
  <c r="AF9" i="1"/>
  <c r="AL9" i="1" s="1"/>
  <c r="AK9" i="1" s="1"/>
  <c r="AN8" i="1"/>
  <c r="AJ8" i="1"/>
  <c r="AH8" i="1"/>
  <c r="AF8" i="1"/>
  <c r="AL8" i="1" s="1"/>
  <c r="AK8" i="1" s="1"/>
  <c r="AN7" i="1"/>
  <c r="AJ7" i="1"/>
  <c r="AH7" i="1"/>
  <c r="AF7" i="1"/>
  <c r="AL7" i="1" s="1"/>
  <c r="AK7" i="1" s="1"/>
  <c r="AN6" i="1"/>
  <c r="AJ6" i="1"/>
  <c r="AH6" i="1"/>
  <c r="AF6" i="1"/>
  <c r="AL6" i="1" s="1"/>
  <c r="AK6" i="1" s="1"/>
  <c r="AN5" i="1"/>
  <c r="AJ5" i="1"/>
  <c r="AH5" i="1"/>
  <c r="AF5" i="1"/>
  <c r="AL5" i="1" s="1"/>
  <c r="AK5" i="1" s="1"/>
  <c r="AN4" i="1"/>
  <c r="AJ4" i="1"/>
  <c r="AH4" i="1"/>
  <c r="AF4" i="1"/>
  <c r="AL4" i="1" s="1"/>
  <c r="AK4" i="1" s="1"/>
  <c r="AN3" i="1"/>
  <c r="AJ3" i="1"/>
  <c r="AH3" i="1"/>
  <c r="AF3" i="1"/>
  <c r="AL3" i="1" s="1"/>
  <c r="AK3" i="1" s="1"/>
  <c r="AN2" i="1"/>
  <c r="AJ2" i="1"/>
  <c r="AH2" i="1"/>
  <c r="AF2" i="1"/>
  <c r="AL2" i="1" s="1"/>
  <c r="AK2" i="1" s="1"/>
  <c r="AO2" i="1" l="1"/>
  <c r="AP2" i="1" s="1"/>
  <c r="AO3" i="1"/>
  <c r="AP3" i="1" s="1"/>
  <c r="AO4" i="1"/>
  <c r="AP4" i="1" s="1"/>
  <c r="AO5" i="1"/>
  <c r="AP5" i="1" s="1"/>
  <c r="AO6" i="1"/>
  <c r="AP6" i="1" s="1"/>
  <c r="AO7" i="1"/>
  <c r="AP7" i="1" s="1"/>
  <c r="AO8" i="1"/>
  <c r="AP8" i="1" s="1"/>
  <c r="AO9" i="1"/>
  <c r="AP9" i="1" s="1"/>
  <c r="AO10" i="1"/>
  <c r="AP10" i="1" s="1"/>
  <c r="AO11" i="1"/>
  <c r="AP11" i="1" s="1"/>
  <c r="AO12" i="1"/>
  <c r="AP12" i="1" s="1"/>
  <c r="AO13" i="1"/>
  <c r="AP13" i="1" s="1"/>
  <c r="AO15" i="1"/>
  <c r="AK15" i="1"/>
  <c r="AO17" i="1"/>
  <c r="AK17" i="1"/>
  <c r="AO19" i="1"/>
  <c r="AK19" i="1"/>
  <c r="AO14" i="1"/>
  <c r="AO18" i="1"/>
  <c r="AK16" i="1"/>
  <c r="AO16" i="1"/>
  <c r="AK20" i="1"/>
  <c r="AO20" i="1"/>
  <c r="W2" i="1" l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AA13" i="1"/>
  <c r="U13" i="1"/>
  <c r="S13" i="1"/>
  <c r="Y13" i="1" s="1"/>
  <c r="X13" i="1" s="1"/>
  <c r="AA12" i="1"/>
  <c r="U12" i="1"/>
  <c r="S12" i="1"/>
  <c r="Y12" i="1" s="1"/>
  <c r="X12" i="1" s="1"/>
  <c r="AA11" i="1"/>
  <c r="U11" i="1"/>
  <c r="S11" i="1"/>
  <c r="AA10" i="1"/>
  <c r="U10" i="1"/>
  <c r="S10" i="1"/>
  <c r="AA9" i="1"/>
  <c r="U9" i="1"/>
  <c r="S9" i="1"/>
  <c r="Y9" i="1" s="1"/>
  <c r="X9" i="1" s="1"/>
  <c r="AA8" i="1"/>
  <c r="U8" i="1"/>
  <c r="S8" i="1"/>
  <c r="Y8" i="1" s="1"/>
  <c r="X8" i="1" s="1"/>
  <c r="AA7" i="1"/>
  <c r="U7" i="1"/>
  <c r="S7" i="1"/>
  <c r="AA6" i="1"/>
  <c r="U6" i="1"/>
  <c r="S6" i="1"/>
  <c r="AA5" i="1"/>
  <c r="U5" i="1"/>
  <c r="S5" i="1"/>
  <c r="AB5" i="1" s="1"/>
  <c r="AC5" i="1" s="1"/>
  <c r="AA4" i="1"/>
  <c r="U4" i="1"/>
  <c r="S4" i="1"/>
  <c r="AA3" i="1"/>
  <c r="U3" i="1"/>
  <c r="S3" i="1"/>
  <c r="AA2" i="1"/>
  <c r="U2" i="1"/>
  <c r="S2" i="1"/>
  <c r="Y6" i="1" l="1"/>
  <c r="X6" i="1" s="1"/>
  <c r="Y10" i="1"/>
  <c r="X10" i="1" s="1"/>
  <c r="Y3" i="1"/>
  <c r="X3" i="1" s="1"/>
  <c r="Y7" i="1"/>
  <c r="X7" i="1" s="1"/>
  <c r="Y11" i="1"/>
  <c r="X11" i="1" s="1"/>
  <c r="Y2" i="1"/>
  <c r="X2" i="1" s="1"/>
  <c r="AB4" i="1"/>
  <c r="AC4" i="1" s="1"/>
  <c r="Y4" i="1"/>
  <c r="X4" i="1" s="1"/>
  <c r="Y5" i="1"/>
  <c r="X5" i="1" s="1"/>
  <c r="AB2" i="1"/>
  <c r="AC2" i="1" s="1"/>
  <c r="AB6" i="1"/>
  <c r="AC6" i="1" s="1"/>
  <c r="AB7" i="1"/>
  <c r="AC7" i="1" s="1"/>
  <c r="AB8" i="1"/>
  <c r="AC8" i="1" s="1"/>
  <c r="AB9" i="1"/>
  <c r="AC9" i="1" s="1"/>
  <c r="AB10" i="1"/>
  <c r="AC10" i="1" s="1"/>
  <c r="AB11" i="1"/>
  <c r="AC11" i="1" s="1"/>
  <c r="AB12" i="1"/>
  <c r="AC12" i="1" s="1"/>
  <c r="AB13" i="1"/>
  <c r="AC13" i="1" s="1"/>
  <c r="AB3" i="1"/>
  <c r="AC3" i="1" s="1"/>
  <c r="N23" i="1" l="1"/>
  <c r="J23" i="1"/>
  <c r="H23" i="1"/>
  <c r="F23" i="1"/>
  <c r="N22" i="1"/>
  <c r="J22" i="1"/>
  <c r="H22" i="1"/>
  <c r="F22" i="1"/>
  <c r="N21" i="1"/>
  <c r="J21" i="1"/>
  <c r="H21" i="1"/>
  <c r="F21" i="1"/>
  <c r="N20" i="1"/>
  <c r="J20" i="1"/>
  <c r="H20" i="1"/>
  <c r="F20" i="1"/>
  <c r="N19" i="1"/>
  <c r="J19" i="1"/>
  <c r="H19" i="1"/>
  <c r="F19" i="1"/>
  <c r="N18" i="1"/>
  <c r="J18" i="1"/>
  <c r="H18" i="1"/>
  <c r="F18" i="1"/>
  <c r="N17" i="1"/>
  <c r="J17" i="1"/>
  <c r="H17" i="1"/>
  <c r="F17" i="1"/>
  <c r="N16" i="1"/>
  <c r="J16" i="1"/>
  <c r="H16" i="1"/>
  <c r="F16" i="1"/>
  <c r="L16" i="1" s="1"/>
  <c r="O16" i="1" s="1"/>
  <c r="N15" i="1"/>
  <c r="J15" i="1"/>
  <c r="H15" i="1"/>
  <c r="F15" i="1"/>
  <c r="L15" i="1" s="1"/>
  <c r="K15" i="1" s="1"/>
  <c r="N14" i="1"/>
  <c r="J14" i="1"/>
  <c r="H14" i="1"/>
  <c r="F14" i="1"/>
  <c r="L14" i="1" s="1"/>
  <c r="N13" i="1"/>
  <c r="J13" i="1"/>
  <c r="H13" i="1"/>
  <c r="F13" i="1"/>
  <c r="L13" i="1" s="1"/>
  <c r="K13" i="1" s="1"/>
  <c r="N12" i="1"/>
  <c r="J12" i="1"/>
  <c r="H12" i="1"/>
  <c r="F12" i="1"/>
  <c r="L12" i="1" s="1"/>
  <c r="K12" i="1" s="1"/>
  <c r="N11" i="1"/>
  <c r="J11" i="1"/>
  <c r="H11" i="1"/>
  <c r="F11" i="1"/>
  <c r="L11" i="1" s="1"/>
  <c r="K11" i="1" s="1"/>
  <c r="N10" i="1"/>
  <c r="J10" i="1"/>
  <c r="H10" i="1"/>
  <c r="F10" i="1"/>
  <c r="L10" i="1" s="1"/>
  <c r="K10" i="1" s="1"/>
  <c r="N9" i="1"/>
  <c r="J9" i="1"/>
  <c r="H9" i="1"/>
  <c r="F9" i="1"/>
  <c r="L9" i="1" s="1"/>
  <c r="K9" i="1" s="1"/>
  <c r="N8" i="1"/>
  <c r="J8" i="1"/>
  <c r="H8" i="1"/>
  <c r="F8" i="1"/>
  <c r="L8" i="1" s="1"/>
  <c r="K8" i="1" s="1"/>
  <c r="N7" i="1"/>
  <c r="J7" i="1"/>
  <c r="H7" i="1"/>
  <c r="F7" i="1"/>
  <c r="L7" i="1" s="1"/>
  <c r="K7" i="1" s="1"/>
  <c r="N6" i="1"/>
  <c r="J6" i="1"/>
  <c r="H6" i="1"/>
  <c r="F6" i="1"/>
  <c r="L6" i="1" s="1"/>
  <c r="K6" i="1" s="1"/>
  <c r="N5" i="1"/>
  <c r="J5" i="1"/>
  <c r="H5" i="1"/>
  <c r="F5" i="1"/>
  <c r="L5" i="1" s="1"/>
  <c r="K5" i="1" s="1"/>
  <c r="N4" i="1"/>
  <c r="J4" i="1"/>
  <c r="H4" i="1"/>
  <c r="F4" i="1"/>
  <c r="L4" i="1" s="1"/>
  <c r="K4" i="1" s="1"/>
  <c r="N3" i="1"/>
  <c r="J3" i="1"/>
  <c r="H3" i="1"/>
  <c r="F3" i="1"/>
  <c r="L3" i="1" s="1"/>
  <c r="K3" i="1" s="1"/>
  <c r="N2" i="1"/>
  <c r="J2" i="1"/>
  <c r="H2" i="1"/>
  <c r="F2" i="1"/>
  <c r="L2" i="1" s="1"/>
  <c r="K2" i="1" s="1"/>
  <c r="O3" i="1" l="1"/>
  <c r="P3" i="1" s="1"/>
  <c r="O5" i="1"/>
  <c r="P5" i="1" s="1"/>
  <c r="O7" i="1"/>
  <c r="P7" i="1" s="1"/>
  <c r="O9" i="1"/>
  <c r="P9" i="1" s="1"/>
  <c r="O11" i="1"/>
  <c r="P11" i="1" s="1"/>
  <c r="O13" i="1"/>
  <c r="P13" i="1" s="1"/>
  <c r="O2" i="1"/>
  <c r="P2" i="1" s="1"/>
  <c r="O4" i="1"/>
  <c r="P4" i="1" s="1"/>
  <c r="O6" i="1"/>
  <c r="P6" i="1" s="1"/>
  <c r="O8" i="1"/>
  <c r="P8" i="1" s="1"/>
  <c r="O10" i="1"/>
  <c r="P10" i="1" s="1"/>
  <c r="O12" i="1"/>
  <c r="P12" i="1" s="1"/>
  <c r="L17" i="1"/>
  <c r="K17" i="1" s="1"/>
  <c r="L18" i="1"/>
  <c r="O18" i="1" s="1"/>
  <c r="L19" i="1"/>
  <c r="K19" i="1" s="1"/>
  <c r="L20" i="1"/>
  <c r="O20" i="1" s="1"/>
  <c r="L21" i="1"/>
  <c r="K21" i="1" s="1"/>
  <c r="L22" i="1"/>
  <c r="O22" i="1" s="1"/>
  <c r="L23" i="1"/>
  <c r="K23" i="1" s="1"/>
  <c r="O14" i="1"/>
  <c r="K14" i="1"/>
  <c r="K18" i="1"/>
  <c r="O15" i="1"/>
  <c r="K16" i="1"/>
  <c r="O23" i="1" l="1"/>
  <c r="O19" i="1"/>
  <c r="K20" i="1"/>
  <c r="K22" i="1"/>
  <c r="O21" i="1"/>
  <c r="O17" i="1"/>
  <c r="BA32" i="1" l="1"/>
  <c r="AW32" i="1"/>
  <c r="AU32" i="1"/>
  <c r="AS32" i="1"/>
  <c r="AY32" i="1" s="1"/>
  <c r="AX32" i="1" s="1"/>
  <c r="BA31" i="1"/>
  <c r="AW31" i="1"/>
  <c r="AU31" i="1"/>
  <c r="AS31" i="1"/>
  <c r="AY31" i="1" s="1"/>
  <c r="BA30" i="1"/>
  <c r="AW30" i="1"/>
  <c r="AU30" i="1"/>
  <c r="AS30" i="1"/>
  <c r="AY30" i="1" s="1"/>
  <c r="AX30" i="1" s="1"/>
  <c r="BA29" i="1"/>
  <c r="AW29" i="1"/>
  <c r="AU29" i="1"/>
  <c r="AS29" i="1"/>
  <c r="AY29" i="1" s="1"/>
  <c r="BA28" i="1"/>
  <c r="AW28" i="1"/>
  <c r="AU28" i="1"/>
  <c r="AS28" i="1"/>
  <c r="AY28" i="1" s="1"/>
  <c r="AX28" i="1" s="1"/>
  <c r="BA27" i="1"/>
  <c r="AW27" i="1"/>
  <c r="AU27" i="1"/>
  <c r="AS27" i="1"/>
  <c r="AY27" i="1" s="1"/>
  <c r="BA26" i="1"/>
  <c r="AW26" i="1"/>
  <c r="AU26" i="1"/>
  <c r="AS26" i="1"/>
  <c r="AY26" i="1" s="1"/>
  <c r="AX26" i="1" s="1"/>
  <c r="BA25" i="1"/>
  <c r="AW25" i="1"/>
  <c r="AU25" i="1"/>
  <c r="AS25" i="1"/>
  <c r="AY25" i="1" s="1"/>
  <c r="BA24" i="1"/>
  <c r="AW24" i="1"/>
  <c r="AU24" i="1"/>
  <c r="AS24" i="1"/>
  <c r="AY24" i="1" s="1"/>
  <c r="AX24" i="1" s="1"/>
  <c r="BB27" i="1" l="1"/>
  <c r="AX27" i="1"/>
  <c r="BB31" i="1"/>
  <c r="AX31" i="1"/>
  <c r="BB24" i="1"/>
  <c r="BB26" i="1"/>
  <c r="BB28" i="1"/>
  <c r="BB30" i="1"/>
  <c r="BB32" i="1"/>
  <c r="BB25" i="1"/>
  <c r="AX25" i="1"/>
  <c r="BB29" i="1"/>
  <c r="AX29" i="1"/>
  <c r="AA29" i="1" l="1"/>
  <c r="U29" i="1"/>
  <c r="S29" i="1"/>
  <c r="AA28" i="1"/>
  <c r="U28" i="1"/>
  <c r="S28" i="1"/>
  <c r="Y28" i="1" s="1"/>
  <c r="AA27" i="1"/>
  <c r="U27" i="1"/>
  <c r="S27" i="1"/>
  <c r="AA26" i="1"/>
  <c r="U26" i="1"/>
  <c r="S26" i="1"/>
  <c r="AA25" i="1"/>
  <c r="U25" i="1"/>
  <c r="S25" i="1"/>
  <c r="AA24" i="1"/>
  <c r="U24" i="1"/>
  <c r="S24" i="1"/>
  <c r="AA23" i="1"/>
  <c r="U23" i="1"/>
  <c r="S23" i="1"/>
  <c r="AA22" i="1"/>
  <c r="U22" i="1"/>
  <c r="S22" i="1"/>
  <c r="AA21" i="1"/>
  <c r="U21" i="1"/>
  <c r="S21" i="1"/>
  <c r="AA20" i="1"/>
  <c r="U20" i="1"/>
  <c r="S20" i="1"/>
  <c r="AA19" i="1"/>
  <c r="U19" i="1"/>
  <c r="S19" i="1"/>
  <c r="AA18" i="1"/>
  <c r="U18" i="1"/>
  <c r="S18" i="1"/>
  <c r="AA17" i="1"/>
  <c r="U17" i="1"/>
  <c r="S17" i="1"/>
  <c r="AA16" i="1"/>
  <c r="U16" i="1"/>
  <c r="S16" i="1"/>
  <c r="AA15" i="1"/>
  <c r="U15" i="1"/>
  <c r="S15" i="1"/>
  <c r="AA14" i="1"/>
  <c r="U14" i="1"/>
  <c r="S14" i="1"/>
  <c r="Y15" i="1" l="1"/>
  <c r="X15" i="1" s="1"/>
  <c r="Y19" i="1"/>
  <c r="X19" i="1" s="1"/>
  <c r="Y23" i="1"/>
  <c r="X23" i="1" s="1"/>
  <c r="Y27" i="1"/>
  <c r="X27" i="1" s="1"/>
  <c r="Y24" i="1"/>
  <c r="Y17" i="1"/>
  <c r="X17" i="1" s="1"/>
  <c r="Y21" i="1"/>
  <c r="X21" i="1" s="1"/>
  <c r="Y25" i="1"/>
  <c r="X25" i="1" s="1"/>
  <c r="Y29" i="1"/>
  <c r="X29" i="1" s="1"/>
  <c r="Y16" i="1"/>
  <c r="AB16" i="1" s="1"/>
  <c r="Y20" i="1"/>
  <c r="AB20" i="1" s="1"/>
  <c r="Y14" i="1"/>
  <c r="X14" i="1" s="1"/>
  <c r="Y18" i="1"/>
  <c r="Y22" i="1"/>
  <c r="AB22" i="1" s="1"/>
  <c r="Y26" i="1"/>
  <c r="AB14" i="1"/>
  <c r="AB18" i="1"/>
  <c r="X18" i="1"/>
  <c r="AB26" i="1"/>
  <c r="X26" i="1"/>
  <c r="AB15" i="1"/>
  <c r="AB19" i="1"/>
  <c r="AB21" i="1"/>
  <c r="AB23" i="1"/>
  <c r="AB29" i="1"/>
  <c r="X16" i="1"/>
  <c r="X20" i="1"/>
  <c r="X24" i="1"/>
  <c r="AB24" i="1"/>
  <c r="X28" i="1"/>
  <c r="AB28" i="1"/>
  <c r="AB27" i="1" l="1"/>
  <c r="AB25" i="1"/>
  <c r="AB17" i="1"/>
  <c r="X22" i="1"/>
  <c r="CA52" i="1"/>
  <c r="BW52" i="1"/>
  <c r="BU52" i="1"/>
  <c r="BS52" i="1"/>
  <c r="CA51" i="1"/>
  <c r="BW51" i="1"/>
  <c r="BU51" i="1"/>
  <c r="BS51" i="1"/>
  <c r="CA50" i="1"/>
  <c r="BW50" i="1"/>
  <c r="BU50" i="1"/>
  <c r="BS50" i="1"/>
  <c r="CA49" i="1"/>
  <c r="BW49" i="1"/>
  <c r="BU49" i="1"/>
  <c r="BS49" i="1"/>
  <c r="CA48" i="1"/>
  <c r="BW48" i="1"/>
  <c r="BU48" i="1"/>
  <c r="BS48" i="1"/>
  <c r="CA47" i="1"/>
  <c r="BW47" i="1"/>
  <c r="BU47" i="1"/>
  <c r="BS47" i="1"/>
  <c r="CA46" i="1"/>
  <c r="BW46" i="1"/>
  <c r="BU46" i="1"/>
  <c r="BS46" i="1"/>
  <c r="CA45" i="1"/>
  <c r="BW45" i="1"/>
  <c r="BU45" i="1"/>
  <c r="BS45" i="1"/>
  <c r="CA44" i="1"/>
  <c r="BW44" i="1"/>
  <c r="BU44" i="1"/>
  <c r="BS44" i="1"/>
  <c r="CA43" i="1"/>
  <c r="BW43" i="1"/>
  <c r="BU43" i="1"/>
  <c r="BS43" i="1"/>
  <c r="CA42" i="1"/>
  <c r="BW42" i="1"/>
  <c r="BU42" i="1"/>
  <c r="BS42" i="1"/>
  <c r="CA41" i="1"/>
  <c r="BW41" i="1"/>
  <c r="BU41" i="1"/>
  <c r="BS41" i="1"/>
  <c r="CA40" i="1"/>
  <c r="BW40" i="1"/>
  <c r="BU40" i="1"/>
  <c r="BS40" i="1"/>
  <c r="CA39" i="1"/>
  <c r="BW39" i="1"/>
  <c r="BU39" i="1"/>
  <c r="BS39" i="1"/>
  <c r="BY39" i="1" l="1"/>
  <c r="CB39" i="1" s="1"/>
  <c r="BY40" i="1"/>
  <c r="BX40" i="1" s="1"/>
  <c r="BY41" i="1"/>
  <c r="BX41" i="1" s="1"/>
  <c r="BY42" i="1"/>
  <c r="BX42" i="1" s="1"/>
  <c r="BY44" i="1"/>
  <c r="BX44" i="1" s="1"/>
  <c r="BY45" i="1"/>
  <c r="BY46" i="1"/>
  <c r="BX46" i="1" s="1"/>
  <c r="BY47" i="1"/>
  <c r="CB47" i="1" s="1"/>
  <c r="BY48" i="1"/>
  <c r="BX48" i="1" s="1"/>
  <c r="BY49" i="1"/>
  <c r="BY50" i="1"/>
  <c r="BX50" i="1" s="1"/>
  <c r="BY51" i="1"/>
  <c r="CB51" i="1" s="1"/>
  <c r="BY52" i="1"/>
  <c r="BX52" i="1" s="1"/>
  <c r="BY43" i="1"/>
  <c r="BX39" i="1"/>
  <c r="CB41" i="1"/>
  <c r="CB49" i="1"/>
  <c r="BX49" i="1"/>
  <c r="BX51" i="1"/>
  <c r="CB40" i="1"/>
  <c r="CB46" i="1"/>
  <c r="CB50" i="1"/>
  <c r="CB45" i="1"/>
  <c r="BX45" i="1"/>
  <c r="BX47" i="1"/>
  <c r="CB43" i="1"/>
  <c r="BX43" i="1"/>
  <c r="CB42" i="1" l="1"/>
  <c r="CB52" i="1"/>
  <c r="CB44" i="1"/>
  <c r="CB48" i="1"/>
  <c r="BN54" i="1"/>
  <c r="BJ54" i="1"/>
  <c r="BH54" i="1"/>
  <c r="BF54" i="1"/>
  <c r="BN53" i="1"/>
  <c r="BJ53" i="1"/>
  <c r="BH53" i="1"/>
  <c r="BF53" i="1"/>
  <c r="BN52" i="1"/>
  <c r="BJ52" i="1"/>
  <c r="BH52" i="1"/>
  <c r="BF52" i="1"/>
  <c r="BN51" i="1"/>
  <c r="BJ51" i="1"/>
  <c r="BH51" i="1"/>
  <c r="BF51" i="1"/>
  <c r="BN50" i="1"/>
  <c r="BJ50" i="1"/>
  <c r="BH50" i="1"/>
  <c r="BF50" i="1"/>
  <c r="BN49" i="1"/>
  <c r="BJ49" i="1"/>
  <c r="BH49" i="1"/>
  <c r="BF49" i="1"/>
  <c r="BN48" i="1"/>
  <c r="BJ48" i="1"/>
  <c r="BH48" i="1"/>
  <c r="BF48" i="1"/>
  <c r="BN47" i="1"/>
  <c r="BJ47" i="1"/>
  <c r="BH47" i="1"/>
  <c r="BF47" i="1"/>
  <c r="BN46" i="1"/>
  <c r="BJ46" i="1"/>
  <c r="BH46" i="1"/>
  <c r="BF46" i="1"/>
  <c r="BN45" i="1"/>
  <c r="BJ45" i="1"/>
  <c r="BH45" i="1"/>
  <c r="BF45" i="1"/>
  <c r="BN44" i="1"/>
  <c r="BJ44" i="1"/>
  <c r="BH44" i="1"/>
  <c r="BF44" i="1"/>
  <c r="BN43" i="1"/>
  <c r="BJ43" i="1"/>
  <c r="BH43" i="1"/>
  <c r="BF43" i="1"/>
  <c r="BN42" i="1"/>
  <c r="BJ42" i="1"/>
  <c r="BH42" i="1"/>
  <c r="BF42" i="1"/>
  <c r="BN41" i="1"/>
  <c r="BJ41" i="1"/>
  <c r="BH41" i="1"/>
  <c r="BF41" i="1"/>
  <c r="BN40" i="1"/>
  <c r="BJ40" i="1"/>
  <c r="BH40" i="1"/>
  <c r="BF40" i="1"/>
  <c r="BN39" i="1"/>
  <c r="BJ39" i="1"/>
  <c r="BH39" i="1"/>
  <c r="BF39" i="1"/>
  <c r="BN38" i="1"/>
  <c r="BJ38" i="1"/>
  <c r="BH38" i="1"/>
  <c r="BF38" i="1"/>
  <c r="BN37" i="1"/>
  <c r="BJ37" i="1"/>
  <c r="BH37" i="1"/>
  <c r="BF37" i="1"/>
  <c r="BN36" i="1"/>
  <c r="BJ36" i="1"/>
  <c r="BH36" i="1"/>
  <c r="BF36" i="1"/>
  <c r="BN35" i="1"/>
  <c r="BJ35" i="1"/>
  <c r="BH35" i="1"/>
  <c r="BF35" i="1"/>
  <c r="BN34" i="1"/>
  <c r="BJ34" i="1"/>
  <c r="BH34" i="1"/>
  <c r="BF34" i="1"/>
  <c r="BN33" i="1"/>
  <c r="BJ33" i="1"/>
  <c r="BH33" i="1"/>
  <c r="BF33" i="1"/>
  <c r="BN32" i="1"/>
  <c r="BJ32" i="1"/>
  <c r="BH32" i="1"/>
  <c r="BF32" i="1"/>
  <c r="BN31" i="1"/>
  <c r="BJ31" i="1"/>
  <c r="BH31" i="1"/>
  <c r="BF31" i="1"/>
  <c r="BN30" i="1"/>
  <c r="BJ30" i="1"/>
  <c r="BH30" i="1"/>
  <c r="BF30" i="1"/>
  <c r="BL42" i="1" l="1"/>
  <c r="BK42" i="1" s="1"/>
  <c r="BL43" i="1"/>
  <c r="BK43" i="1" s="1"/>
  <c r="BL44" i="1"/>
  <c r="BO44" i="1" s="1"/>
  <c r="BL45" i="1"/>
  <c r="BK45" i="1" s="1"/>
  <c r="BL46" i="1"/>
  <c r="BK46" i="1" s="1"/>
  <c r="BL47" i="1"/>
  <c r="BK47" i="1" s="1"/>
  <c r="BL48" i="1"/>
  <c r="BO48" i="1" s="1"/>
  <c r="BL49" i="1"/>
  <c r="BK49" i="1" s="1"/>
  <c r="BL50" i="1"/>
  <c r="BK50" i="1" s="1"/>
  <c r="BL51" i="1"/>
  <c r="BK51" i="1" s="1"/>
  <c r="BL52" i="1"/>
  <c r="BO52" i="1" s="1"/>
  <c r="BL53" i="1"/>
  <c r="BK53" i="1" s="1"/>
  <c r="BL54" i="1"/>
  <c r="BK54" i="1" s="1"/>
  <c r="BL30" i="1"/>
  <c r="BK30" i="1" s="1"/>
  <c r="BL31" i="1"/>
  <c r="BK31" i="1" s="1"/>
  <c r="BL32" i="1"/>
  <c r="BO32" i="1" s="1"/>
  <c r="BL33" i="1"/>
  <c r="BK33" i="1" s="1"/>
  <c r="BL34" i="1"/>
  <c r="BK34" i="1" s="1"/>
  <c r="BL35" i="1"/>
  <c r="BK35" i="1" s="1"/>
  <c r="BL36" i="1"/>
  <c r="BK36" i="1" s="1"/>
  <c r="BL37" i="1"/>
  <c r="BK37" i="1" s="1"/>
  <c r="BL38" i="1"/>
  <c r="BK38" i="1" s="1"/>
  <c r="BL39" i="1"/>
  <c r="BK39" i="1" s="1"/>
  <c r="BL40" i="1"/>
  <c r="BO40" i="1" s="1"/>
  <c r="BL41" i="1"/>
  <c r="BK41" i="1" s="1"/>
  <c r="BO43" i="1"/>
  <c r="BO47" i="1"/>
  <c r="BO51" i="1"/>
  <c r="BO36" i="1"/>
  <c r="BO30" i="1"/>
  <c r="BO34" i="1"/>
  <c r="BO33" i="1"/>
  <c r="BO37" i="1"/>
  <c r="BO39" i="1"/>
  <c r="BO41" i="1"/>
  <c r="BK44" i="1"/>
  <c r="BO46" i="1"/>
  <c r="BO50" i="1"/>
  <c r="BK52" i="1"/>
  <c r="BO54" i="1"/>
  <c r="BO42" i="1"/>
  <c r="BO45" i="1" l="1"/>
  <c r="BO35" i="1"/>
  <c r="BO53" i="1"/>
  <c r="BK40" i="1"/>
  <c r="BK48" i="1"/>
  <c r="BO38" i="1"/>
  <c r="BK32" i="1"/>
  <c r="BO49" i="1"/>
  <c r="BO31" i="1"/>
  <c r="AN52" i="1"/>
  <c r="AJ52" i="1"/>
  <c r="AH52" i="1"/>
  <c r="AF52" i="1"/>
  <c r="AN51" i="1"/>
  <c r="AJ51" i="1"/>
  <c r="AH51" i="1"/>
  <c r="AF51" i="1"/>
  <c r="AN50" i="1"/>
  <c r="AJ50" i="1"/>
  <c r="AH50" i="1"/>
  <c r="AF50" i="1"/>
  <c r="AN49" i="1"/>
  <c r="AJ49" i="1"/>
  <c r="AH49" i="1"/>
  <c r="AF49" i="1"/>
  <c r="AN48" i="1"/>
  <c r="AJ48" i="1"/>
  <c r="AH48" i="1"/>
  <c r="AF48" i="1"/>
  <c r="AN47" i="1"/>
  <c r="AJ47" i="1"/>
  <c r="AH47" i="1"/>
  <c r="AF47" i="1"/>
  <c r="AN46" i="1"/>
  <c r="AJ46" i="1"/>
  <c r="AH46" i="1"/>
  <c r="AF46" i="1"/>
  <c r="AN45" i="1"/>
  <c r="AJ45" i="1"/>
  <c r="AH45" i="1"/>
  <c r="AF45" i="1"/>
  <c r="AN44" i="1"/>
  <c r="AJ44" i="1"/>
  <c r="AH44" i="1"/>
  <c r="AF44" i="1"/>
  <c r="AN43" i="1"/>
  <c r="AJ43" i="1"/>
  <c r="AH43" i="1"/>
  <c r="AF43" i="1"/>
  <c r="AN42" i="1"/>
  <c r="AJ42" i="1"/>
  <c r="AH42" i="1"/>
  <c r="AF42" i="1"/>
  <c r="AN41" i="1"/>
  <c r="AJ41" i="1"/>
  <c r="AH41" i="1"/>
  <c r="AF41" i="1"/>
  <c r="AN40" i="1"/>
  <c r="AJ40" i="1"/>
  <c r="AH40" i="1"/>
  <c r="AF40" i="1"/>
  <c r="AN39" i="1"/>
  <c r="AJ39" i="1"/>
  <c r="AH39" i="1"/>
  <c r="AF39" i="1"/>
  <c r="AN38" i="1"/>
  <c r="AJ38" i="1"/>
  <c r="AH38" i="1"/>
  <c r="AF38" i="1"/>
  <c r="AN37" i="1"/>
  <c r="AJ37" i="1"/>
  <c r="AH37" i="1"/>
  <c r="AF37" i="1"/>
  <c r="AN36" i="1"/>
  <c r="AJ36" i="1"/>
  <c r="AH36" i="1"/>
  <c r="AF36" i="1"/>
  <c r="AN35" i="1"/>
  <c r="AJ35" i="1"/>
  <c r="AH35" i="1"/>
  <c r="AF35" i="1"/>
  <c r="AN34" i="1"/>
  <c r="AJ34" i="1"/>
  <c r="AH34" i="1"/>
  <c r="AF34" i="1"/>
  <c r="AN33" i="1"/>
  <c r="AJ33" i="1"/>
  <c r="AH33" i="1"/>
  <c r="AF33" i="1"/>
  <c r="AN32" i="1"/>
  <c r="AJ32" i="1"/>
  <c r="AH32" i="1"/>
  <c r="AF32" i="1"/>
  <c r="AN31" i="1"/>
  <c r="AJ31" i="1"/>
  <c r="AH31" i="1"/>
  <c r="AF31" i="1"/>
  <c r="AN29" i="1"/>
  <c r="AJ29" i="1"/>
  <c r="AH29" i="1"/>
  <c r="AF29" i="1"/>
  <c r="AN28" i="1"/>
  <c r="AJ28" i="1"/>
  <c r="AH28" i="1"/>
  <c r="AF28" i="1"/>
  <c r="AN27" i="1"/>
  <c r="AJ27" i="1"/>
  <c r="AH27" i="1"/>
  <c r="AF27" i="1"/>
  <c r="AN26" i="1"/>
  <c r="AJ26" i="1"/>
  <c r="AH26" i="1"/>
  <c r="AF26" i="1"/>
  <c r="AN25" i="1"/>
  <c r="AJ25" i="1"/>
  <c r="AH25" i="1"/>
  <c r="AF25" i="1"/>
  <c r="AN24" i="1"/>
  <c r="AJ24" i="1"/>
  <c r="AH24" i="1"/>
  <c r="AF24" i="1"/>
  <c r="AN23" i="1"/>
  <c r="AJ23" i="1"/>
  <c r="AH23" i="1"/>
  <c r="AF23" i="1"/>
  <c r="AN22" i="1"/>
  <c r="AJ22" i="1"/>
  <c r="AH22" i="1"/>
  <c r="AF22" i="1"/>
  <c r="AN21" i="1"/>
  <c r="AJ21" i="1"/>
  <c r="AH21" i="1"/>
  <c r="AF21" i="1"/>
  <c r="AL21" i="1" l="1"/>
  <c r="AL22" i="1"/>
  <c r="AL23" i="1"/>
  <c r="AL24" i="1"/>
  <c r="AK24" i="1" s="1"/>
  <c r="AL25" i="1"/>
  <c r="AL26" i="1"/>
  <c r="AL27" i="1"/>
  <c r="AL28" i="1"/>
  <c r="AO28" i="1" s="1"/>
  <c r="AP28" i="1" s="1"/>
  <c r="AL29" i="1"/>
  <c r="AL31" i="1"/>
  <c r="AL48" i="1"/>
  <c r="AK48" i="1" s="1"/>
  <c r="AL47" i="1"/>
  <c r="AO47" i="1" s="1"/>
  <c r="AL49" i="1"/>
  <c r="AL50" i="1"/>
  <c r="AK50" i="1" s="1"/>
  <c r="AL51" i="1"/>
  <c r="AL52" i="1"/>
  <c r="AK52" i="1" s="1"/>
  <c r="AL32" i="1"/>
  <c r="AK32" i="1" s="1"/>
  <c r="AL33" i="1"/>
  <c r="AL34" i="1"/>
  <c r="AK34" i="1" s="1"/>
  <c r="AL35" i="1"/>
  <c r="AK35" i="1" s="1"/>
  <c r="AL36" i="1"/>
  <c r="AK36" i="1" s="1"/>
  <c r="AL37" i="1"/>
  <c r="AL38" i="1"/>
  <c r="AK38" i="1" s="1"/>
  <c r="AL39" i="1"/>
  <c r="AK39" i="1" s="1"/>
  <c r="AL40" i="1"/>
  <c r="AK40" i="1" s="1"/>
  <c r="AL41" i="1"/>
  <c r="AL42" i="1"/>
  <c r="AK42" i="1" s="1"/>
  <c r="AL43" i="1"/>
  <c r="AK43" i="1" s="1"/>
  <c r="AL44" i="1"/>
  <c r="AK44" i="1" s="1"/>
  <c r="AL45" i="1"/>
  <c r="AL46" i="1"/>
  <c r="AK46" i="1" s="1"/>
  <c r="AO42" i="1"/>
  <c r="AO44" i="1"/>
  <c r="AO51" i="1"/>
  <c r="AK51" i="1"/>
  <c r="AO21" i="1"/>
  <c r="AP21" i="1" s="1"/>
  <c r="AK21" i="1"/>
  <c r="AO23" i="1"/>
  <c r="AP23" i="1" s="1"/>
  <c r="AK23" i="1"/>
  <c r="AO25" i="1"/>
  <c r="AP25" i="1" s="1"/>
  <c r="AK25" i="1"/>
  <c r="AK27" i="1"/>
  <c r="AO27" i="1"/>
  <c r="AP27" i="1" s="1"/>
  <c r="AK29" i="1"/>
  <c r="AO29" i="1"/>
  <c r="AP29" i="1" s="1"/>
  <c r="AO37" i="1"/>
  <c r="AK37" i="1"/>
  <c r="AO41" i="1"/>
  <c r="AK41" i="1"/>
  <c r="AO45" i="1"/>
  <c r="AK45" i="1"/>
  <c r="AO50" i="1"/>
  <c r="AO49" i="1"/>
  <c r="AK49" i="1"/>
  <c r="AO22" i="1"/>
  <c r="AP22" i="1" s="1"/>
  <c r="AK22" i="1"/>
  <c r="AO24" i="1"/>
  <c r="AP24" i="1" s="1"/>
  <c r="AO26" i="1"/>
  <c r="AP26" i="1" s="1"/>
  <c r="AK26" i="1"/>
  <c r="AK28" i="1"/>
  <c r="AK31" i="1"/>
  <c r="AO31" i="1"/>
  <c r="AO33" i="1"/>
  <c r="AK33" i="1"/>
  <c r="AO32" i="1"/>
  <c r="AO36" i="1"/>
  <c r="AO38" i="1"/>
  <c r="AO40" i="1"/>
  <c r="AO43" i="1" l="1"/>
  <c r="AO39" i="1"/>
  <c r="AO46" i="1"/>
  <c r="AO35" i="1"/>
  <c r="AO52" i="1"/>
  <c r="AK47" i="1"/>
  <c r="AO34" i="1"/>
  <c r="AO48" i="1"/>
  <c r="AA50" i="1"/>
  <c r="U50" i="1"/>
  <c r="S50" i="1"/>
  <c r="Y50" i="1" s="1"/>
  <c r="X50" i="1" s="1"/>
  <c r="AA49" i="1"/>
  <c r="U49" i="1"/>
  <c r="S49" i="1"/>
  <c r="Y49" i="1" s="1"/>
  <c r="AA48" i="1"/>
  <c r="U48" i="1"/>
  <c r="S48" i="1"/>
  <c r="AA47" i="1"/>
  <c r="U47" i="1"/>
  <c r="S47" i="1"/>
  <c r="AA46" i="1"/>
  <c r="U46" i="1"/>
  <c r="S46" i="1"/>
  <c r="Y46" i="1" s="1"/>
  <c r="X46" i="1" s="1"/>
  <c r="AA45" i="1"/>
  <c r="U45" i="1"/>
  <c r="S45" i="1"/>
  <c r="AA44" i="1"/>
  <c r="U44" i="1"/>
  <c r="S44" i="1"/>
  <c r="AA43" i="1"/>
  <c r="U43" i="1"/>
  <c r="S43" i="1"/>
  <c r="AA42" i="1"/>
  <c r="U42" i="1"/>
  <c r="S42" i="1"/>
  <c r="Y42" i="1" s="1"/>
  <c r="X42" i="1" s="1"/>
  <c r="AA41" i="1"/>
  <c r="U41" i="1"/>
  <c r="S41" i="1"/>
  <c r="AA40" i="1"/>
  <c r="U40" i="1"/>
  <c r="S40" i="1"/>
  <c r="AA39" i="1"/>
  <c r="U39" i="1"/>
  <c r="S39" i="1"/>
  <c r="AA38" i="1"/>
  <c r="U38" i="1"/>
  <c r="S38" i="1"/>
  <c r="Y38" i="1" s="1"/>
  <c r="X38" i="1" s="1"/>
  <c r="AA37" i="1"/>
  <c r="U37" i="1"/>
  <c r="S37" i="1"/>
  <c r="AA36" i="1"/>
  <c r="U36" i="1"/>
  <c r="S36" i="1"/>
  <c r="AA35" i="1"/>
  <c r="U35" i="1"/>
  <c r="S35" i="1"/>
  <c r="AA34" i="1"/>
  <c r="U34" i="1"/>
  <c r="S34" i="1"/>
  <c r="Y34" i="1" s="1"/>
  <c r="X34" i="1" s="1"/>
  <c r="AA33" i="1"/>
  <c r="U33" i="1"/>
  <c r="S33" i="1"/>
  <c r="AA32" i="1"/>
  <c r="U32" i="1"/>
  <c r="S32" i="1"/>
  <c r="AA31" i="1"/>
  <c r="U31" i="1"/>
  <c r="S31" i="1"/>
  <c r="AA30" i="1"/>
  <c r="U30" i="1"/>
  <c r="S30" i="1"/>
  <c r="Y30" i="1" s="1"/>
  <c r="X30" i="1" s="1"/>
  <c r="Y32" i="1" l="1"/>
  <c r="X32" i="1" s="1"/>
  <c r="Y36" i="1"/>
  <c r="X36" i="1" s="1"/>
  <c r="Y40" i="1"/>
  <c r="X40" i="1" s="1"/>
  <c r="Y44" i="1"/>
  <c r="X44" i="1" s="1"/>
  <c r="Y48" i="1"/>
  <c r="X48" i="1" s="1"/>
  <c r="Y33" i="1"/>
  <c r="Y37" i="1"/>
  <c r="X37" i="1" s="1"/>
  <c r="Y41" i="1"/>
  <c r="X41" i="1" s="1"/>
  <c r="Y45" i="1"/>
  <c r="Y31" i="1"/>
  <c r="Y35" i="1"/>
  <c r="X35" i="1" s="1"/>
  <c r="Y39" i="1"/>
  <c r="X39" i="1" s="1"/>
  <c r="Y43" i="1"/>
  <c r="X43" i="1" s="1"/>
  <c r="Y47" i="1"/>
  <c r="AC14" i="1"/>
  <c r="AC16" i="1"/>
  <c r="AC18" i="1"/>
  <c r="AC20" i="1"/>
  <c r="AC21" i="1"/>
  <c r="AC23" i="1"/>
  <c r="AC25" i="1"/>
  <c r="AC27" i="1"/>
  <c r="X33" i="1"/>
  <c r="AB33" i="1"/>
  <c r="AB43" i="1"/>
  <c r="AB47" i="1"/>
  <c r="X47" i="1"/>
  <c r="AB30" i="1"/>
  <c r="AB32" i="1"/>
  <c r="AB34" i="1"/>
  <c r="AB36" i="1"/>
  <c r="AB38" i="1"/>
  <c r="AB40" i="1"/>
  <c r="AB42" i="1"/>
  <c r="AB46" i="1"/>
  <c r="AB48" i="1"/>
  <c r="AB50" i="1"/>
  <c r="AC15" i="1"/>
  <c r="AC17" i="1"/>
  <c r="AC19" i="1"/>
  <c r="AC22" i="1"/>
  <c r="AC24" i="1"/>
  <c r="AC26" i="1"/>
  <c r="AC28" i="1"/>
  <c r="AB31" i="1"/>
  <c r="X31" i="1"/>
  <c r="AB35" i="1"/>
  <c r="AB39" i="1"/>
  <c r="AB45" i="1"/>
  <c r="X45" i="1"/>
  <c r="AB49" i="1"/>
  <c r="X49" i="1"/>
  <c r="AB44" i="1" l="1"/>
  <c r="AB41" i="1"/>
  <c r="AB37" i="1"/>
  <c r="BA38" i="1"/>
  <c r="AW38" i="1"/>
  <c r="AU38" i="1"/>
  <c r="AS38" i="1"/>
  <c r="BA37" i="1"/>
  <c r="AW37" i="1"/>
  <c r="AU37" i="1"/>
  <c r="AS37" i="1"/>
  <c r="BA36" i="1"/>
  <c r="AW36" i="1"/>
  <c r="AU36" i="1"/>
  <c r="AS36" i="1"/>
  <c r="BA35" i="1"/>
  <c r="AW35" i="1"/>
  <c r="AU35" i="1"/>
  <c r="AS35" i="1"/>
  <c r="BA34" i="1"/>
  <c r="AW34" i="1"/>
  <c r="AU34" i="1"/>
  <c r="AS34" i="1"/>
  <c r="BA33" i="1"/>
  <c r="AW33" i="1"/>
  <c r="AU33" i="1"/>
  <c r="AS33" i="1"/>
  <c r="AY33" i="1" l="1"/>
  <c r="BB33" i="1" s="1"/>
  <c r="AY34" i="1"/>
  <c r="AX34" i="1" s="1"/>
  <c r="AY35" i="1"/>
  <c r="BB35" i="1" s="1"/>
  <c r="AY36" i="1"/>
  <c r="AX36" i="1" s="1"/>
  <c r="AY37" i="1"/>
  <c r="AX37" i="1" s="1"/>
  <c r="AY38" i="1"/>
  <c r="AX38" i="1" s="1"/>
  <c r="BB34" i="1"/>
  <c r="AX33" i="1"/>
  <c r="AX35" i="1"/>
  <c r="BB36" i="1" l="1"/>
  <c r="BB38" i="1"/>
  <c r="BB37" i="1"/>
  <c r="BA42" i="1"/>
  <c r="AW42" i="1"/>
  <c r="AU42" i="1"/>
  <c r="AS42" i="1"/>
  <c r="BA41" i="1"/>
  <c r="AW41" i="1"/>
  <c r="AU41" i="1"/>
  <c r="AS41" i="1"/>
  <c r="BA40" i="1"/>
  <c r="AW40" i="1"/>
  <c r="AU40" i="1"/>
  <c r="AS40" i="1"/>
  <c r="BA39" i="1"/>
  <c r="AW39" i="1"/>
  <c r="AU39" i="1"/>
  <c r="AS39" i="1"/>
  <c r="AY39" i="1" l="1"/>
  <c r="AX39" i="1" s="1"/>
  <c r="AY40" i="1"/>
  <c r="AX40" i="1" s="1"/>
  <c r="AY41" i="1"/>
  <c r="AX41" i="1" s="1"/>
  <c r="AY42" i="1"/>
  <c r="AX42" i="1" s="1"/>
  <c r="BB40" i="1"/>
  <c r="BB41" i="1" l="1"/>
  <c r="BB42" i="1"/>
  <c r="BB39" i="1"/>
  <c r="N40" i="1" l="1"/>
  <c r="J40" i="1"/>
  <c r="H40" i="1"/>
  <c r="F40" i="1"/>
  <c r="N39" i="1"/>
  <c r="J39" i="1"/>
  <c r="H39" i="1"/>
  <c r="F39" i="1"/>
  <c r="N38" i="1"/>
  <c r="J38" i="1"/>
  <c r="H38" i="1"/>
  <c r="F38" i="1"/>
  <c r="N37" i="1"/>
  <c r="J37" i="1"/>
  <c r="H37" i="1"/>
  <c r="F37" i="1"/>
  <c r="N36" i="1"/>
  <c r="J36" i="1"/>
  <c r="H36" i="1"/>
  <c r="F36" i="1"/>
  <c r="N35" i="1"/>
  <c r="J35" i="1"/>
  <c r="H35" i="1"/>
  <c r="F35" i="1"/>
  <c r="N34" i="1"/>
  <c r="J34" i="1"/>
  <c r="H34" i="1"/>
  <c r="F34" i="1"/>
  <c r="L34" i="1" l="1"/>
  <c r="K34" i="1" s="1"/>
  <c r="L35" i="1"/>
  <c r="O35" i="1" s="1"/>
  <c r="L36" i="1"/>
  <c r="K36" i="1" s="1"/>
  <c r="L37" i="1"/>
  <c r="K37" i="1" s="1"/>
  <c r="L38" i="1"/>
  <c r="K38" i="1" s="1"/>
  <c r="L39" i="1"/>
  <c r="K39" i="1" s="1"/>
  <c r="L40" i="1"/>
  <c r="K40" i="1" s="1"/>
  <c r="K35" i="1"/>
  <c r="O40" i="1" l="1"/>
  <c r="O37" i="1"/>
  <c r="O36" i="1"/>
  <c r="O39" i="1"/>
  <c r="O34" i="1"/>
  <c r="O38" i="1"/>
  <c r="C8" i="2"/>
  <c r="C9" i="2"/>
  <c r="C13" i="2" l="1"/>
  <c r="C12" i="2"/>
  <c r="C11" i="2"/>
  <c r="C10" i="2"/>
  <c r="G12" i="2" l="1"/>
  <c r="G10" i="2"/>
  <c r="G13" i="2" l="1"/>
  <c r="G9" i="2" l="1"/>
  <c r="N43" i="1" l="1"/>
  <c r="J43" i="1"/>
  <c r="H43" i="1"/>
  <c r="F43" i="1"/>
  <c r="N42" i="1"/>
  <c r="J42" i="1"/>
  <c r="H42" i="1"/>
  <c r="F42" i="1"/>
  <c r="N41" i="1"/>
  <c r="J41" i="1"/>
  <c r="H41" i="1"/>
  <c r="F41" i="1"/>
  <c r="L41" i="1" l="1"/>
  <c r="K41" i="1" s="1"/>
  <c r="L42" i="1"/>
  <c r="K42" i="1" s="1"/>
  <c r="L43" i="1"/>
  <c r="K43" i="1" s="1"/>
  <c r="G8" i="2"/>
  <c r="O41" i="1"/>
  <c r="O42" i="1" l="1"/>
  <c r="O43" i="1"/>
  <c r="G11" i="2" l="1"/>
  <c r="P41" i="1" l="1"/>
  <c r="J13" i="2" l="1"/>
  <c r="J12" i="2" l="1"/>
  <c r="J11" i="2" l="1"/>
  <c r="J9" i="2" l="1"/>
  <c r="J10" i="2"/>
  <c r="J8" i="2" l="1"/>
  <c r="G15" i="2" l="1"/>
  <c r="J15" i="2"/>
</calcChain>
</file>

<file path=xl/sharedStrings.xml><?xml version="1.0" encoding="utf-8"?>
<sst xmlns="http://schemas.openxmlformats.org/spreadsheetml/2006/main" count="343" uniqueCount="52">
  <si>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</si>
  <si>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</si>
  <si>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</si>
  <si>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</si>
  <si>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</si>
  <si>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</si>
  <si>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</si>
  <si>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</si>
  <si>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</si>
  <si>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</si>
  <si>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ΜΑΘΗΜΑ
A' ΕΞΑΜΗΝΟ</t>
  </si>
  <si>
    <t xml:space="preserve">ΠΑΡΑΚΑΛΩ ΚΑΝΤΕ ΕΝΑ </t>
  </si>
  <si>
    <t>ΚΛΙΚ ΣΤΟ ΚΕΛΙ</t>
  </si>
  <si>
    <t>ΑΡΙΘΜΟΣ ΜΗΤΡΩΟΥ</t>
  </si>
  <si>
    <t xml:space="preserve">ΒΑΘΜΟΛΟΓΙΑ ΜΑΘΗΜΑΤΩΝ </t>
  </si>
  <si>
    <t xml:space="preserve">ΠΛΗΚΤΡΟΛΟΓΗΣΤΕ </t>
  </si>
  <si>
    <t>ΜΑΘΗΜΑ</t>
  </si>
  <si>
    <t>ΒΑΘΜΟΣ</t>
  </si>
  <si>
    <t xml:space="preserve">ΤΟΝ ΑΡΙΘΜΟ ΜΗΤΡΩΟΥ  </t>
  </si>
  <si>
    <t xml:space="preserve">ΚΑΙ EΠEITA </t>
  </si>
  <si>
    <t>ΠΑΤΗΣΤΕ ΤΟ 'ENTER'</t>
  </si>
  <si>
    <t>ΓΕΝΙΚΟΣ ΒΑΘΜΟΣ ΕΞΑΜΗΝΟΥ</t>
  </si>
  <si>
    <t>ECTS</t>
  </si>
  <si>
    <t>ΣΥΝΟΛΟ ECTS</t>
  </si>
  <si>
    <t>ΑΓΓΛΙΚΑ ΙΙΙ</t>
  </si>
  <si>
    <t>ΣΧΕΔΙΑΣΜΟΣ ΔΙΑΙΤΟΛΟΓΙΟΥ ΓΙΑ ΠΑΘΟΛΟΓΙΚΕΣ ΚΑΤΑΣΤΑΣΕΙΣ Ι</t>
  </si>
  <si>
    <t>ΠΡΟΕΤΟΙΜΑΣΙΑ ΦΑΓΗΤΟΥ</t>
  </si>
  <si>
    <t>ΔΙΑΤΡΟΦΙΚΕΣ ΣΥΝΗΘΕΙΕΣ</t>
  </si>
  <si>
    <t>ΚΛΙΝΙΚΗ ΔΙΑΙΤΟΛΟΓΙΑ ΙΙ</t>
  </si>
  <si>
    <t>ΣΧΕΔΙΑΣΜΟΣ ΔΙΑΙΤΟΛΟΓΙΟΥ ΓΙΑ ΠΑΘΟΛΟΓΙΚΕΣ ΚΑΤΑΣΤΑΣΕΙΣ ΙΙ</t>
  </si>
  <si>
    <t>TOΞΙΚΟΛΟΓΙΑ ΤΡΟΦΙΜΩΝ</t>
  </si>
  <si>
    <t>ΦΑΡΜΑΚΟΛΟΓΙΑ</t>
  </si>
  <si>
    <t>ΧHMIKH ΑΝΑΛΥΣΗ ΤΡΟΦΙΜΩΝ</t>
  </si>
  <si>
    <t>ERASMUS</t>
  </si>
  <si>
    <t>Αντωνίου Άννα</t>
  </si>
  <si>
    <t>Γεωργίου Βανθούλα</t>
  </si>
  <si>
    <t>Καλαττά Έλενα</t>
  </si>
  <si>
    <t>Καλλινάκης Δημήτριος</t>
  </si>
  <si>
    <t>Καπάταη Αρίστη</t>
  </si>
  <si>
    <t>Καραγιάννης Κύπρος</t>
  </si>
  <si>
    <t>Λαππά Ευρυδίκη</t>
  </si>
  <si>
    <t>Μεσαρίτης Μάριος</t>
  </si>
  <si>
    <t>Μεσαρίτης Ρένος</t>
  </si>
  <si>
    <t>Σκεντέρη Άντρια</t>
  </si>
  <si>
    <t>Στυλιανού Περικτιόνη</t>
  </si>
  <si>
    <t>Φιλίππου Νικόλας</t>
  </si>
  <si>
    <t>Παρουσίες και Συμμετοχή 15%</t>
  </si>
  <si>
    <t>Ενδιάμεση Eξέταση 25%</t>
  </si>
  <si>
    <t xml:space="preserve">Πολυκάρπου Χρίστος </t>
  </si>
  <si>
    <t>Ανδρεας ιωαννου</t>
  </si>
  <si>
    <t>ΜΙΧΑΕΛΛΑ ΘΕΟΧΑΡΟΥΣ</t>
  </si>
  <si>
    <t>ΕΛΕΝΑ ΛΕΩΝΙΔΟΥ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</si>
</sst>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1"/>
      <color indexed="12"/>
      <name val="Times New Roman"/>
      <family val="1"/>
      <charset val="161"/>
    </font>
    <font>
      <i/>
      <sz val="10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2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2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9"/>
      <color theme="1"/>
      <name val="Times New Roman"/>
      <family val="1"/>
      <charset val="16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0000"/>
        <bgColor rgb="FFCCCCCC"/>
      </patternFill>
    </fill>
    <fill>
      <patternFill patternType="gray0625">
        <fgColor rgb="FF000000"/>
        <bgColor rgb="FFF2F2F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 style="thick">
        <color rgb="FF66FF33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164" fontId="9" fillId="0" borderId="1" xfId="1" applyNumberFormat="1" applyFont="1" applyBorder="1" applyAlignment="1">
      <alignment horizontal="center" wrapText="1"/>
    </xf>
    <xf numFmtId="1" fontId="6" fillId="0" borderId="4" xfId="1" applyNumberFormat="1" applyFont="1" applyBorder="1" applyAlignment="1" applyProtection="1">
      <alignment horizontal="left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center" vertical="center" wrapText="1"/>
    </xf>
    <xf numFmtId="0" fontId="0" fillId="0" borderId="1" xfId="0" applyBorder="1"/>
    <xf numFmtId="0" fontId="10" fillId="0" borderId="1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Border="1" applyAlignment="1" applyProtection="1">
      <alignment horizontal="center" wrapText="1"/>
    </xf>
    <xf numFmtId="164" fontId="9" fillId="0" borderId="1" xfId="1" applyNumberFormat="1" applyFont="1" applyBorder="1" applyAlignment="1" applyProtection="1">
      <alignment horizontal="center" wrapText="1"/>
    </xf>
    <xf numFmtId="1" fontId="6" fillId="0" borderId="4" xfId="1" applyNumberFormat="1" applyFont="1" applyBorder="1" applyAlignment="1" applyProtection="1">
      <alignment horizontal="left" wrapText="1"/>
    </xf>
    <xf numFmtId="0" fontId="13" fillId="0" borderId="0" xfId="0" applyFont="1"/>
    <xf numFmtId="0" fontId="0" fillId="0" borderId="6" xfId="0" applyBorder="1"/>
    <xf numFmtId="0" fontId="0" fillId="0" borderId="0" xfId="0" applyBorder="1"/>
    <xf numFmtId="0" fontId="14" fillId="0" borderId="0" xfId="0" applyFont="1"/>
    <xf numFmtId="0" fontId="15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7" fillId="0" borderId="0" xfId="0" applyFont="1" applyBorder="1" applyAlignment="1"/>
    <xf numFmtId="0" fontId="18" fillId="4" borderId="12" xfId="0" applyFont="1" applyFill="1" applyBorder="1" applyAlignment="1">
      <alignment horizontal="center" wrapText="1"/>
    </xf>
    <xf numFmtId="0" fontId="18" fillId="4" borderId="13" xfId="0" applyFont="1" applyFill="1" applyBorder="1" applyAlignment="1">
      <alignment horizontal="center" wrapText="1"/>
    </xf>
    <xf numFmtId="0" fontId="18" fillId="5" borderId="14" xfId="0" applyFont="1" applyFill="1" applyBorder="1" applyAlignment="1">
      <alignment horizontal="center" wrapText="1"/>
    </xf>
    <xf numFmtId="0" fontId="18" fillId="4" borderId="14" xfId="0" applyFont="1" applyFill="1" applyBorder="1" applyAlignment="1">
      <alignment horizontal="center" wrapText="1"/>
    </xf>
    <xf numFmtId="0" fontId="18" fillId="5" borderId="15" xfId="0" applyFont="1" applyFill="1" applyBorder="1" applyAlignment="1">
      <alignment horizontal="center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vertical="top" wrapText="1"/>
    </xf>
    <xf numFmtId="0" fontId="19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vertical="top" wrapText="1"/>
    </xf>
    <xf numFmtId="0" fontId="19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vertical="top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0" fillId="0" borderId="18" xfId="0" applyFont="1" applyBorder="1" applyAlignment="1">
      <alignment horizont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wrapText="1"/>
    </xf>
    <xf numFmtId="2" fontId="13" fillId="0" borderId="2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56"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481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55295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5" name="Text Box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92442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" name="Text Box 2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5780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7" name="Text Box 2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6292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8" name="Text Box 2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962650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9" name="Text Box 2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77227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10" name="Text Box 3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1913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56285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12" name="Text Box 3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13" name="Text Box 3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55295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14" name="Text Box 3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93395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2578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65785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17" name="Text Box 4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962650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8" name="Text Box 4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22910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552950" y="1371600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20" name="Text Box 6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772275" y="1371600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21" name="Text Box 6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99122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22" name="Text Box 6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3890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23" name="Line 6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4191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24" name="Line 6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V="1">
          <a:off x="489585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5" name="Line 6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26" name="Line 6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6372225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7" name="Line 6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714" name="Line 6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715" name="Line 6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716" name="Line 67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717" name="Line 69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1718" name="Line 2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1719" name="Line 2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1720" name="Line 548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1721" name="Line 55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0" name="Line 67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1" name="Line 69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2" name="Line 67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3" name="Line 69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4" name="Line 67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5" name="Line 69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" name="Line 6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3" name="Line 6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" name="Line 6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5" name="Line 6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" name="Line 6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" name="Line 6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48" name="Line 2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49" name="Line 2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50" name="Line 54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51" name="Line 5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" name="Line 6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3" name="Line 6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4" name="Line 6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5" name="Line 6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6" name="Line 6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7" name="Line 6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8" name="Line 6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9" name="Line 6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0" name="Line 6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1" name="Line 6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2" name="Line 6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3" name="Line 6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4" name="Line 6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" name="Line 6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" name="Line 6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7" name="Line 6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9" name="Line 6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0" name="Line 6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" name="Line 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2" name="Line 6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" name="Line 6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4" name="Line 67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" name="Line 6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" name="Line 6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7" name="Line 6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8" name="Line 6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9" name="Line 6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80" name="Line 6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81" name="Line 6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2" name="Line 6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3" name="Line 6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4" name="Line 6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" name="Line 6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" name="Line 6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7" name="Line 6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8" name="Line 6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9" name="Line 6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0" name="Line 6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1" name="Line 6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2" name="Line 6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3" name="Line 6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4" name="Line 6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5" name="Line 6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7" name="Line 6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8" name="Line 6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9" name="Line 6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0" name="Line 6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1" name="Line 6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2" name="Line 6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3" name="Line 6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4" name="Line 6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5" name="Line 6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0" name="Line 6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1" name="Line 6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2" name="Line 6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3" name="Line 6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4" name="Line 67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5" name="Line 6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6" name="Line 6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7" name="Line 6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8" name="Line 6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9" name="Line 6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0" name="Line 6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1" name="Line 6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2" name="Line 6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3" name="Line 6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4" name="Line 6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5" name="Line 6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6" name="Line 6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7" name="Line 6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8" name="Line 6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9" name="Line 6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10" name="Line 6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11" name="Line 6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12" name="Line 67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13" name="Line 6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4" name="Line 6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5" name="Line 6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6" name="Line 67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7" name="Line 6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8" name="Line 6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9" name="Line 6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0" name="Line 6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1" name="Line 6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2" name="Line 6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3" name="Line 6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4" name="Line 6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5" name="Line 6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6" name="Line 6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7" name="Line 6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8" name="Line 6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9" name="Line 6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0" name="Line 6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1" name="Line 6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2" name="Line 67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3" name="Line 6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4" name="Line 6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5" name="Line 6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6" name="Line 6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7" name="Line 6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38" name="Line 6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39" name="Line 6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0" name="Line 6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1" name="Line 6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2" name="Line 6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3" name="Line 6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4" name="Line 67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5" name="Line 6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6" name="Line 6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7" name="Line 6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8" name="Line 6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9" name="Line 6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0" name="Line 6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1" name="Line 6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2" name="Line 67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3" name="Line 6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4" name="Line 6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5" name="Line 6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6" name="Line 6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7" name="Line 6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8" name="Line 6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9" name="Line 6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60" name="Line 6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61" name="Line 6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2" name="Line 67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3" name="Line 6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4" name="Line 6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5" name="Line 6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6" name="Line 6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7" name="Line 6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8" name="Line 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9" name="Line 6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0" name="Line 6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1" name="Line 6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2" name="Line 6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3" name="Line 6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4" name="Line 6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5" name="Line 6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6" name="Line 67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7" name="Line 6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8" name="Line 6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9" name="Line 6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0" name="Line 6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1" name="Line 6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2" name="Line 6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3" name="Line 6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4" name="Line 6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5" name="Line 6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86" name="Line 67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87" name="Line 6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88" name="Line 6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89" name="Line 6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0" name="Line 6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1" name="Line 6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2" name="Line 67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3" name="Line 6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4" name="Line 67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5" name="Line 6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6" name="Line 67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7" name="Line 69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8" name="Line 6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9" name="Line 6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0" name="Line 6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1" name="Line 6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2" name="Line 6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3" name="Line 69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4" name="Line 6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5" name="Line 6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6" name="Line 6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7" name="Line 6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8" name="Line 6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9" name="Line 6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10" name="Text Box 3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1" name="Line 67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12" name="Line 6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V="1">
          <a:off x="6576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" name="Line 6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4" name="Line 6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5" name="Line 6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" name="Line 6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" name="Line 6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8" name="Line 6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9" name="Line 6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" name="Line 6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" name="Line 6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2" name="Line 6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3" name="Line 6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4" name="Line 67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5" name="Line 6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6" name="Line 6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7" name="Line 6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8" name="Line 6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9" name="Line 6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0" name="Line 6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1" name="Line 6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2" name="Line 67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3" name="Line 6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4" name="Line 6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5" name="Line 6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6" name="Line 6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7" name="Line 6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8" name="Line 6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9" name="Line 6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0" name="Line 6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1" name="Line 6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2" name="Line 6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3" name="Line 6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4" name="Line 6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5" name="Line 6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6" name="Line 6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7" name="Line 6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8" name="Line 6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9" name="Line 6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0" name="Line 6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1" name="Line 6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2" name="Line 6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3" name="Line 6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4" name="Line 6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5" name="Line 6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6" name="Line 67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7" name="Line 6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" name="Line 6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" name="Line 6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0" name="Line 6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1" name="Line 6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2" name="Line 6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3" name="Line 6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4" name="Line 6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5" name="Line 6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6" name="Line 6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7" name="Line 6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8" name="Line 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9" name="Line 6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0" name="Line 6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1" name="Line 6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2" name="Line 6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3" name="Line 6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4" name="Line 6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5" name="Line 6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6" name="Line 6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7" name="Line 6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8" name="Line 6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9" name="Line 6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0" name="Line 67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1" name="Line 6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2" name="Line 6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3" name="Line 6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4" name="Line 6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5" name="Line 6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6" name="Line 6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7" name="Line 69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8" name="Line 6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9" name="Line 69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0" name="Line 67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1" name="Line 6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2" name="Line 6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3" name="Line 6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4" name="Line 6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5" name="Line 6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6" name="Line 6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7" name="Line 6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8" name="Line 6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9" name="Line 6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0" name="Line 6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1" name="Line 6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2" name="Line 6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3" name="Line 6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4" name="Line 6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5" name="Line 6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6" name="Line 6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7" name="Line 6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08" name="Line 6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09" name="Line 6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0" name="Line 6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1" name="Line 6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2" name="Line 6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3" name="Line 6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4" name="Line 6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5" name="Line 6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6" name="Line 6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7" name="Line 6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8" name="Line 6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9" name="Line 6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0" name="Line 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1" name="Line 6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2" name="Line 6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3" name="Line 6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4" name="Line 6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5" name="Line 6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6" name="Line 6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7" name="Line 6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8" name="Line 6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9" name="Line 6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0" name="Line 6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1" name="Line 6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2" name="Line 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3" name="Line 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4" name="Line 6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5" name="Line 6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6" name="Line 6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7" name="Line 6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8" name="Line 6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9" name="Line 6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0" name="Line 6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1" name="Line 6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2" name="Line 6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3" name="Line 6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4" name="Line 67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5" name="Line 6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6" name="Line 6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7" name="Line 6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8" name="Line 6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9" name="Line 6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0" name="Line 6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1" name="Line 6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2" name="Line 6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3" name="Line 6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4" name="Line 6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5" name="Line 6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6" name="Line 6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7" name="Line 6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8" name="Line 6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9" name="Line 6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0" name="Line 6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1" name="Line 6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2" name="Line 6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3" name="Line 6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4" name="Line 6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5" name="Line 6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6" name="Line 6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7" name="Line 6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8" name="Line 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9" name="Line 6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0" name="Line 6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1" name="Line 6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2" name="Line 6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3" name="Line 6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4" name="Line 6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5" name="Line 6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6" name="Line 6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7" name="Line 6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8" name="Line 6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9" name="Line 6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0" name="Line 6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1" name="Line 6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2" name="Line 6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3" name="Line 6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4" name="Line 6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5" name="Line 6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6" name="Line 6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7" name="Line 6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8" name="Line 6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9" name="Line 6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0" name="Line 6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1" name="Line 6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2" name="Line 6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3" name="Line 6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4" name="Line 6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5" name="Line 6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6" name="Line 6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7" name="Line 6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8" name="Line 6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9" name="Line 6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500" name="Line 6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501" name="Line 6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502" name="Line 6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503" name="Line 6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4" name="Line 6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5" name="Line 6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6" name="Line 6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7" name="Line 6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8" name="Line 6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9" name="Line 6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0" name="Line 6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1" name="Line 6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2" name="Line 6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3" name="Line 6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4" name="Line 6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5" name="Line 6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6" name="Line 6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7" name="Line 6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8" name="Line 6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9" name="Line 6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0" name="Line 6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1" name="Line 6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2" name="Line 6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3" name="Line 6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4" name="Line 6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5" name="Line 6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6" name="Line 6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7" name="Line 6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8" name="Line 6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9" name="Line 6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0" name="Line 6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1" name="Line 6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2" name="Line 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3" name="Line 6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4" name="Line 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5" name="Line 6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6" name="Line 6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7" name="Line 6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8" name="Line 6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9" name="Line 6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0" name="Line 6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1" name="Line 6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2" name="Line 6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3" name="Line 6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4" name="Line 6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5" name="Line 6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6" name="Line 6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7" name="Line 6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8" name="Line 6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9" name="Line 6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50" name="Line 6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51" name="Line 6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2" name="Line 6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3" name="Line 6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4" name="Line 6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5" name="Line 6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6" name="Line 6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7" name="Line 6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8" name="Line 6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9" name="Line 6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0" name="Line 6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1" name="Line 6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2" name="Line 6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3" name="Line 6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4" name="Line 6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5" name="Line 6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6" name="Line 6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7" name="Line 6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8" name="Line 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9" name="Line 6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0" name="Line 6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1" name="Line 6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2" name="Line 6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3" name="Line 6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4" name="Line 6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5" name="Line 6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6" name="Line 6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7" name="Line 6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8" name="Line 6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9" name="Line 6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0" name="Line 6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1" name="Line 6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2" name="Line 6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3" name="Line 6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4" name="Line 6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5" name="Line 6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6" name="Line 6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7" name="Line 6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8" name="Line 6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9" name="Line 6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0" name="Line 6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1" name="Line 6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2" name="Line 6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3" name="Line 6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4" name="Line 6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5" name="Line 6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6" name="Line 6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7" name="Line 6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8" name="Line 6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9" name="Line 6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0" name="Line 6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1" name="Line 6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2" name="Line 6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3" name="Line 6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4" name="Line 6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5" name="Line 6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6" name="Line 6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7" name="Line 6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8" name="Line 6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9" name="Line 6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0" name="Line 6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1" name="Line 6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2" name="Line 6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3" name="Line 6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4" name="Line 6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5" name="Line 6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6" name="Line 6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7" name="Line 6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8" name="Line 6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9" name="Line 6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0" name="Line 6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1" name="Line 6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2" name="Line 6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3" name="Line 6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4" name="Line 6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5" name="Line 6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6" name="Line 6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7" name="Line 6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8" name="Line 6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9" name="Line 6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0" name="Line 6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1" name="Line 6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2" name="Line 6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3" name="Line 6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4" name="Line 6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5" name="Line 6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6" name="Line 6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7" name="Line 6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8" name="Line 6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9" name="Line 6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0" name="Line 6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1" name="Line 6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2" name="Line 6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3" name="Line 6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4" name="Line 6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5" name="Line 6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6" name="Line 6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7" name="Line 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48" name="Line 6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49" name="Line 6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0" name="Line 6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1" name="Line 6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2" name="Line 6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3" name="Line 6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4" name="Line 6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5" name="Line 6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6" name="Line 6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7" name="Line 6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8" name="Line 6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9" name="Line 6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0" name="Line 6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1" name="Line 6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2" name="Line 6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3" name="Line 6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4" name="Line 6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5" name="Line 6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6" name="Line 6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7" name="Line 6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8" name="Line 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9" name="Line 6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70" name="Line 6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71" name="Line 6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672" name="Text Box 3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3" name="Line 6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674" name="Line 68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ShapeType="1"/>
        </xdr:cNvSpPr>
      </xdr:nvSpPr>
      <xdr:spPr bwMode="auto">
        <a:xfrm flipV="1">
          <a:off x="6576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5" name="Line 6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6" name="Line 6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7" name="Line 6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8" name="Line 6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9" name="Line 6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0" name="Line 6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1" name="Line 6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2" name="Line 6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3" name="Line 6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4" name="Line 6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5" name="Line 6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6" name="Line 6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7" name="Line 6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8" name="Line 6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9" name="Line 6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0" name="Line 6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1" name="Line 6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2" name="Line 6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3" name="Line 6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4" name="Line 6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5" name="Line 6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6" name="Line 6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7" name="Line 6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8" name="Line 6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9" name="Line 6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0" name="Line 6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1" name="Line 6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2" name="Line 6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3" name="Line 6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4" name="Line 6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5" name="Line 6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6" name="Line 6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7" name="Line 6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8" name="Line 6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9" name="Line 6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0" name="Line 6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1" name="Line 6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2" name="Line 6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3" name="Line 6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4" name="Line 6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5" name="Line 6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6" name="Line 67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7" name="Line 6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8" name="Line 6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9" name="Line 6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0" name="Line 67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1" name="Line 6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2" name="Line 6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3" name="Line 6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4" name="Line 6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5" name="Line 6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6" name="Line 67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7" name="Line 6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8" name="Line 6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9" name="Line 6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0" name="Line 6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1" name="Line 6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2" name="Line 67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3" name="Line 6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4" name="Line 6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5" name="Line 6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6" name="Line 6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7" name="Line 6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8" name="Line 6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9" name="Line 6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0" name="Line 6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1" name="Line 6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2" name="Line 6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3" name="Line 6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4" name="Line 6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5" name="Line 6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6" name="Line 6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7" name="Line 6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8" name="Line 6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9" name="Line 6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0" name="Line 6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1" name="Line 6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2" name="Line 67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3" name="Line 6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4" name="Line 6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5" name="Line 6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6" name="Line 67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7" name="Line 6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8" name="Line 6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9" name="Line 6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0" name="Line 67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1" name="Line 6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2" name="Line 67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3" name="Line 6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4" name="Line 6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5" name="Line 6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6" name="Line 67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7" name="Line 6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8" name="Line 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9" name="Line 6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0" name="Line 6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1" name="Line 6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2" name="Line 67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3" name="Line 6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4" name="Line 6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5" name="Line 69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6" name="Line 67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7" name="Line 6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8" name="Line 6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9" name="Line 6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0" name="Line 6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1" name="Line 6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2" name="Line 6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3" name="Line 69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4" name="Line 6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5" name="Line 6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6" name="Line 67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7" name="Line 6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8" name="Line 6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9" name="Line 6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0" name="Line 67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1" name="Line 6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2" name="Line 67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3" name="Line 6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4" name="Line 6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5" name="Line 6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6" name="Line 6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7" name="Line 6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8" name="Line 6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9" name="Line 6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0" name="Line 6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1" name="Line 6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2" name="Line 6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3" name="Line 69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4" name="Line 6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5" name="Line 6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6" name="Line 67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7" name="Line 6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8" name="Line 6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9" name="Line 6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0" name="Line 6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1" name="Line 69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2" name="Line 6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3" name="Line 6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4" name="Line 6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5" name="Line 6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6" name="Line 67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7" name="Line 69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18" name="Line 6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19" name="Line 6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0" name="Line 6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1" name="Line 69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2" name="Line 67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3" name="Line 69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4" name="Line 6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5" name="Line 69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6" name="Line 6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7" name="Line 69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8" name="Line 6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9" name="Line 6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0" name="Line 6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1" name="Line 69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2" name="Line 67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3" name="Line 6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4" name="Line 6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5" name="Line 69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6" name="Line 67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7" name="Line 6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8" name="Line 6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9" name="Line 6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0" name="Line 67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1" name="Line 69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2" name="Line 67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3" name="Line 6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4" name="Line 67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5" name="Line 6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6" name="Line 6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7" name="Line 6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8" name="Line 6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9" name="Line 6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0" name="Line 6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1" name="Line 69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2" name="Line 6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3" name="Line 6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4" name="Line 6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5" name="Line 69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6" name="Line 6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7" name="Line 6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8" name="Line 6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9" name="Line 6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0" name="Line 67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1" name="Line 69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2" name="Line 67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3" name="Line 6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4" name="Line 67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5" name="Line 6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66" name="Line 6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67" name="Line 6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68" name="Line 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69" name="Line 6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0" name="Line 6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1" name="Line 6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2" name="Line 67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3" name="Line 6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4" name="Line 6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5" name="Line 69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6" name="Line 6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7" name="Line 69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8" name="Line 6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9" name="Line 69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0" name="Line 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1" name="Line 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2" name="Line 6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3" name="Line 6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4" name="Line 6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5" name="Line 69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6" name="Line 67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7" name="Line 69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8" name="Line 6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9" name="Line 69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0" name="Line 6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1" name="Line 69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2" name="Line 67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3" name="Line 69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4" name="Line 6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5" name="Line 6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6" name="Line 67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7" name="Line 6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8" name="Line 6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9" name="Line 69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0" name="Line 67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1" name="Line 69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2" name="Line 6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3" name="Line 69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4" name="Line 6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5" name="Line 69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6" name="Line 6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7" name="Line 69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8" name="Line 6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9" name="Line 6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10" name="Line 6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11" name="Line 6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12" name="Line 6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13" name="Line 69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4" name="Line 6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5" name="Line 69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6" name="Line 67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7" name="Line 69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8" name="Line 6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9" name="Line 69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0" name="Line 67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1" name="Line 6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2" name="Line 6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3" name="Line 69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4" name="Line 6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5" name="Line 69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6" name="Line 67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7" name="Line 6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8" name="Line 6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9" name="Line 69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0" name="Line 6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1" name="Line 69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2" name="Line 6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3" name="Line 69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4" name="Line 6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5" name="Line 6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6" name="Line 67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7" name="Line 6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8" name="Line 6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9" name="Line 69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0" name="Line 6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1" name="Line 69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2" name="Line 67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3" name="Line 69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4" name="Line 67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5" name="Line 69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6" name="Line 67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7" name="Line 69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8" name="Line 6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9" name="Line 6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0" name="Line 6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1" name="Line 6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2" name="Line 67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3" name="Line 69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4" name="Line 6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5" name="Line 69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6" name="Line 67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7" name="Line 69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8" name="Line 6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9" name="Line 6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60" name="Line 6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61" name="Line 6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2" name="Line 6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3" name="Line 6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4" name="Line 6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5" name="Line 6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6" name="Line 6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7" name="Line 6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8" name="Line 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9" name="Line 6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0" name="Line 6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1" name="Line 69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2" name="Line 67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3" name="Line 6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4" name="Line 6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5" name="Line 6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6" name="Line 67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7" name="Line 6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8" name="Line 6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9" name="Line 6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0" name="Line 6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1" name="Line 69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2" name="Line 67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3" name="Line 6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4" name="Line 6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5" name="Line 69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6" name="Line 6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7" name="Line 69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8" name="Line 6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9" name="Line 69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0" name="Line 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1" name="Line 69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2" name="Line 6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3" name="Line 69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4" name="Line 6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5" name="Line 69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6" name="Line 67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7" name="Line 6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8" name="Line 6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9" name="Line 69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0" name="Line 6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1" name="Line 6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2" name="Line 67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3" name="Line 69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4" name="Line 6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5" name="Line 69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6" name="Line 6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7" name="Line 69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8" name="Line 6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9" name="Line 6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0" name="Line 6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1" name="Line 6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2" name="Line 67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3" name="Line 69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4" name="Line 67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5" name="Line 6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6" name="Line 6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7" name="Line 6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8" name="Line 6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9" name="Line 69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0" name="Line 6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1" name="Line 6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2" name="Line 6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3" name="Line 6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4" name="Line 67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5" name="Line 6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6" name="Line 6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7" name="Line 6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8" name="Line 6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9" name="Line 6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30" name="Line 6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31" name="Line 6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32" name="Line 6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33" name="Line 6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5" name="Line 67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36" name="Line 6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7" name="Line 67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38" name="Line 6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9" name="Line 67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0" name="Line 6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1" name="Line 6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2" name="Line 6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3" name="Line 67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4" name="Line 6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5" name="Line 67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6" name="Line 6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7" name="Line 6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8" name="Line 6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9" name="Line 67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0" name="Line 6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1" name="Line 6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2" name="Line 6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3" name="Line 67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4" name="Line 6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5" name="Line 6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6" name="Line 6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7" name="Line 6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8" name="Line 6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9" name="Line 67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0" name="Line 6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1" name="Line 6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2" name="Line 6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3" name="Line 67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4" name="Line 6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5" name="Line 67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6" name="Line 6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7" name="Line 67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8" name="Line 6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9" name="Line 67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0" name="Line 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1" name="Line 6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2" name="Line 6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3" name="Line 6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4" name="Line 6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5" name="Line 67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6" name="Line 6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7" name="Line 6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8" name="Line 69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9" name="Line 6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80" name="Line 6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81" name="Line 6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82" name="Line 6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3" name="Line 67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4" name="Line 69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5" name="Line 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6" name="Line 6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7" name="Line 67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8" name="Line 6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9" name="Line 67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0" name="Line 6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1" name="Line 67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2" name="Line 6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3" name="Line 67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4" name="Line 69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5" name="Line 67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6" name="Line 6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7" name="Line 6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8" name="Line 6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9" name="Line 6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0" name="Line 6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1" name="Line 6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2" name="Line 6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3" name="Line 67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4" name="Line 6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5" name="Line 67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6" name="Line 69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7" name="Line 67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8" name="Line 6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9" name="Line 67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0" name="Line 6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1" name="Line 6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2" name="Line 6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3" name="Line 6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4" name="Line 6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5" name="Line 67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6" name="Line 6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7" name="Line 67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8" name="Line 6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9" name="Line 67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0" name="Line 6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1" name="Line 6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2" name="Line 6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3" name="Line 67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4" name="Line 6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5" name="Line 6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6" name="Line 6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7" name="Line 67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8" name="Line 6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9" name="Line 6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30" name="Line 6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1" name="Line 6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2" name="Line 6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3" name="Line 67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4" name="Line 6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5" name="Line 67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6" name="Line 6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7" name="Line 67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8" name="Line 6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9" name="Line 67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0" name="Line 6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1" name="Line 6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2" name="Line 6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3" name="Line 67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4" name="Line 6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5" name="Line 67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6" name="Line 69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7" name="Line 67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8" name="Line 6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9" name="Line 67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0" name="Line 6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1" name="Line 6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2" name="Line 6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3" name="Line 67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4" name="Line 6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5" name="Line 6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6" name="Line 6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7" name="Line 6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8" name="Line 6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9" name="Line 67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0" name="Line 6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1" name="Line 6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2" name="Line 6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3" name="Line 67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4" name="Line 6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5" name="Line 67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6" name="Line 6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7" name="Line 67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8" name="Line 6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9" name="Line 6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0" name="Line 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1" name="Line 6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2" name="Line 6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3" name="Line 67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4" name="Line 69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5" name="Line 6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6" name="Line 6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7" name="Line 67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8" name="Line 6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79" name="Line 67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0" name="Line 6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1" name="Line 6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2" name="Line 6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3" name="Line 67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4" name="Line 6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5" name="Line 67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6" name="Line 69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7" name="Line 67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8" name="Line 6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9" name="Line 67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0" name="Line 6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1" name="Line 67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2" name="Line 6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3" name="Line 67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4" name="Line 6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5" name="Line 6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6" name="Line 6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7" name="Line 67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8" name="Line 6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9" name="Line 67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0" name="Line 6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1" name="Line 67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2" name="Line 6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3" name="Line 67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4" name="Line 69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5" name="Line 67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6" name="Line 6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7" name="Line 67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8" name="Line 6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9" name="Line 67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0" name="Line 6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1" name="Line 6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2" name="Line 6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3" name="Line 67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4" name="Line 6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5" name="Line 67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6" name="Line 69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7" name="Line 67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8" name="Line 6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9" name="Line 67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0" name="Line 6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1" name="Line 67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2" name="Line 6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3" name="Line 67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4" name="Line 6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5" name="Line 67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6" name="Line 69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27" name="Line 67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28" name="Line 6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29" name="Line 67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0" name="Line 6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1" name="Line 67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2" name="Line 6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3" name="Line 67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4" name="Line 69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5" name="Line 67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6" name="Line 6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7" name="Line 6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8" name="Line 6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9" name="Line 67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0" name="Line 6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1" name="Line 67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2" name="Line 6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3" name="Line 67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4" name="Line 6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5" name="Line 67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6" name="Line 69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7" name="Line 67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8" name="Line 6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9" name="Line 67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0" name="Line 6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1" name="Line 67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2" name="Line 6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3" name="Line 6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4" name="Line 6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5" name="Line 67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6" name="Line 6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7" name="Line 67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8" name="Line 6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9" name="Line 67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0" name="Line 6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1" name="Line 67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2" name="Line 69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3" name="Line 67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4" name="Line 6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5" name="Line 67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6" name="Line 69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7" name="Line 67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8" name="Line 6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9" name="Line 67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0" name="Line 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71" name="Line 6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2" name="Line 6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73" name="Line 67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4" name="Line 6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5" name="Line 67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76" name="Line 6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7" name="Line 67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78" name="Line 6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9" name="Line 67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0" name="Line 6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1" name="Line 67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2" name="Line 6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3" name="Line 6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4" name="Line 6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5" name="Line 67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6" name="Line 69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7" name="Line 67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8" name="Line 6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9" name="Line 67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0" name="Line 6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1" name="Line 67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2" name="Line 6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3" name="Line 67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4" name="Line 69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5" name="Line 6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6" name="Line 6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7" name="Line 67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8" name="Line 6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9" name="Line 67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0" name="Line 6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1" name="Line 67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2" name="Line 6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3" name="Line 67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4" name="Line 6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5" name="Line 67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6" name="Line 6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7" name="Line 67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8" name="Line 6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9" name="Line 67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0" name="Line 6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1" name="Line 6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2" name="Line 6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3" name="Line 67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4" name="Line 69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5" name="Line 67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6" name="Line 6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7" name="Line 67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8" name="Line 6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9" name="Line 67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20" name="Line 6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21" name="Line 67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22" name="Line 6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3" name="Line 67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4" name="Line 69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5" name="Line 67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6" name="Line 69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7" name="Line 67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8" name="Line 6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9" name="Line 6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0" name="Line 6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1" name="Line 67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2" name="Line 6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3" name="Line 67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4" name="Line 6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5" name="Line 67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6" name="Line 6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7" name="Line 6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8" name="Line 6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9" name="Line 67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0" name="Line 6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1" name="Line 67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2" name="Line 6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3" name="Line 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4" name="Line 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5" name="Line 67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6" name="Line 6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7" name="Line 67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8" name="Line 6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9" name="Line 67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0" name="Line 6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1" name="Line 67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2" name="Line 6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3" name="Line 67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4" name="Line 6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5" name="Line 6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6" name="Line 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7" name="Line 6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8" name="Line 6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9" name="Line 67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0" name="Line 6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1" name="Line 67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2" name="Line 6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3" name="Line 67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4" name="Line 6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5" name="Line 6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6" name="Line 6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7" name="Line 67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8" name="Line 6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9" name="Line 6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70" name="Line 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1" name="Line 67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2" name="Line 6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3" name="Line 67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4" name="Line 69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5" name="Line 67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6" name="Line 6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7" name="Line 67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8" name="Line 6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9" name="Line 67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0" name="Line 6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1" name="Line 67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2" name="Line 6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3" name="Line 6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4" name="Line 6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5" name="Line 67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6" name="Line 6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7" name="Line 67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8" name="Line 6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9" name="Line 67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0" name="Line 6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91" name="Line 67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2" name="Line 6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93" name="Line 67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4" name="Line 6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1395" name="Text Box 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396" name="Line 6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1397" name="Line 6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398" name="Line 6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399" name="Line 67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0" name="Line 6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1" name="Line 67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2" name="Line 6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3" name="Line 67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4" name="Line 6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5" name="Line 67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6" name="Line 6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7" name="Line 67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8" name="Line 6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9" name="Line 67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0" name="Line 6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1" name="Line 67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2" name="Line 6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3" name="Line 67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4" name="Line 6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5" name="Line 67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6" name="Line 6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7" name="Line 67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8" name="Line 6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9" name="Line 67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0" name="Line 6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1" name="Line 67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2" name="Line 6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3" name="Line 67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4" name="Line 6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5" name="Line 6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6" name="Line 6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7" name="Line 67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8" name="Line 6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9" name="Line 67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0" name="Line 6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1" name="Line 67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2" name="Line 6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3" name="Line 67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4" name="Line 6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5" name="Line 67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6" name="Line 6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7" name="Line 6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8" name="Line 6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9" name="Line 67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0" name="Line 6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41" name="Line 67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2" name="Line 6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43" name="Line 67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4" name="Line 6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5" name="Line 67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46" name="Line 6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7" name="Line 67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48" name="Line 6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9" name="Line 67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0" name="Line 6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1" name="Line 67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2" name="Line 6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3" name="Line 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4" name="Line 6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5" name="Line 67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6" name="Line 6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7" name="Line 67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8" name="Line 6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9" name="Line 67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0" name="Line 6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1" name="Line 67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2" name="Line 6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3" name="Line 67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4" name="Line 6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5" name="Line 67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6" name="Line 6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7" name="Line 67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8" name="Line 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9" name="Line 67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0" name="Line 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1" name="Line 67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2" name="Line 6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3" name="Line 67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4" name="Line 6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5" name="Line 67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6" name="Line 6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7" name="Line 67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8" name="Line 6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9" name="Line 67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0" name="Line 6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1" name="Line 6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2" name="Line 6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3" name="Line 6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4" name="Line 6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5" name="Line 67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6" name="Line 69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7" name="Line 67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8" name="Line 6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9" name="Line 67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90" name="Line 6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91" name="Line 67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92" name="Line 6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3" name="Line 67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4" name="Line 6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5" name="Line 67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6" name="Line 6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7" name="Line 67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8" name="Line 6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9" name="Line 67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0" name="Line 6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1" name="Line 67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2" name="Line 6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3" name="Line 67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4" name="Line 6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5" name="Line 67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6" name="Line 6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7" name="Line 67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8" name="Line 6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9" name="Line 67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0" name="Line 6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1" name="Line 6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2" name="Line 6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3" name="Line 67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4" name="Line 6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5" name="Line 67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6" name="Line 6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7" name="Line 67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8" name="Line 6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9" name="Line 67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0" name="Line 6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1" name="Line 6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2" name="Line 6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3" name="Line 67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4" name="Line 6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5" name="Line 67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6" name="Line 6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7" name="Line 67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8" name="Line 6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9" name="Line 67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0" name="Line 6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1" name="Line 6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2" name="Line 6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3" name="Line 67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4" name="Line 69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5" name="Line 67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6" name="Line 6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7" name="Line 67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8" name="Line 6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9" name="Line 67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40" name="Line 6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1" name="Line 67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2" name="Line 6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3" name="Line 6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4" name="Line 6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5" name="Line 67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6" name="Line 6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7" name="Line 67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8" name="Line 6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9" name="Line 67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0" name="Line 6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1" name="Line 67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2" name="Line 6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3" name="Line 67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4" name="Line 6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5" name="Line 6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6" name="Line 6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7" name="Line 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8" name="Line 6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9" name="Line 67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0" name="Line 6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1" name="Line 67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2" name="Line 6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3" name="Line 67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4" name="Line 6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5" name="Line 67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6" name="Line 6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7" name="Line 67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8" name="Line 6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9" name="Line 67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0" name="Line 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1" name="Line 67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2" name="Line 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3" name="Line 6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4" name="Line 6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5" name="Line 67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6" name="Line 6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7" name="Line 67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8" name="Line 6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9" name="Line 67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0" name="Line 6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1" name="Line 67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2" name="Line 6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3" name="Line 6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4" name="Line 6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5" name="Line 6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6" name="Line 6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7" name="Line 6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8" name="Line 6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89" name="Line 67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0" name="Line 6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1" name="Line 6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2" name="Line 6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3" name="Line 67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4" name="Line 6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5" name="Line 67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6" name="Line 6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7" name="Line 67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8" name="Line 6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9" name="Line 67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0" name="Line 6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1" name="Line 67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2" name="Line 6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3" name="Line 6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4" name="Line 6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5" name="Line 67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6" name="Line 6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7" name="Line 67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8" name="Line 6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9" name="Line 67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0" name="Line 6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1" name="Line 67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2" name="Line 6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3" name="Line 67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4" name="Line 6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5" name="Line 67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6" name="Line 6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7" name="Line 6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8" name="Line 6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9" name="Line 67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0" name="Line 6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1" name="Line 67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2" name="Line 6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3" name="Line 67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4" name="Line 6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5" name="Line 6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6" name="Line 6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7" name="Line 67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8" name="Line 6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9" name="Line 6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0" name="Line 6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1" name="Line 6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2" name="Line 6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3" name="Line 67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4" name="Line 6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5" name="Line 67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6" name="Line 6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37" name="Line 67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38" name="Line 6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39" name="Line 67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0" name="Line 6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1" name="Line 67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2" name="Line 6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3" name="Line 6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4" name="Line 6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5" name="Line 67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6" name="Line 6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7" name="Line 67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8" name="Line 6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9" name="Line 67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0" name="Line 6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1" name="Line 67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2" name="Line 6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3" name="Line 67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4" name="Line 6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5" name="Line 67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6" name="Line 6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7" name="Line 6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8" name="Line 6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9" name="Line 67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0" name="Line 6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1" name="Line 67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2" name="Line 6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3" name="Line 67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4" name="Line 6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5" name="Line 67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6" name="Line 6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7" name="Line 67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8" name="Line 6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9" name="Line 67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0" name="Line 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1" name="Line 6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2" name="Line 6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3" name="Line 67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4" name="Line 6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5" name="Line 67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6" name="Line 6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7" name="Line 67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8" name="Line 6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9" name="Line 67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0" name="Line 6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81" name="Line 67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2" name="Line 6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83" name="Line 67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4" name="Line 6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5" name="Line 67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86" name="Line 6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7" name="Line 67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88" name="Line 6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9" name="Line 6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0" name="Line 6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1" name="Line 67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2" name="Line 6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3" name="Line 67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4" name="Line 6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5" name="Line 6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6" name="Line 6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7" name="Line 67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8" name="Line 6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9" name="Line 6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0" name="Line 6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1" name="Line 67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2" name="Line 6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3" name="Line 67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4" name="Line 6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5" name="Line 67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6" name="Line 6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7" name="Line 67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8" name="Line 6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9" name="Line 67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10" name="Line 6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11" name="Line 67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12" name="Line 6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13" name="Line 6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2" name="Line 6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3" name="Line 67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4" name="Line 6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5" name="Line 67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6" name="Line 6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7" name="Line 67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8" name="Line 6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9" name="Line 67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0" name="Line 6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1" name="Line 67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2" name="Line 6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3" name="Line 67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4" name="Line 6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5" name="Line 67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6" name="Line 6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7" name="Line 67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8" name="Line 6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9" name="Line 67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40" name="Line 6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1" name="Line 67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2" name="Line 6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3" name="Line 67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4" name="Line 6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5" name="Line 67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6" name="Line 6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7" name="Line 67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8" name="Line 6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9" name="Line 67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0" name="Line 6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1" name="Line 67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2" name="Line 6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3" name="Line 67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4" name="Line 69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5" name="Line 6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6" name="Line 6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7" name="Line 6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8" name="Line 6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9" name="Line 67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0" name="Line 6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61" name="Line 67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2" name="Line 6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63" name="Line 67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4" name="Line 69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1765" name="Text Box 33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66" name="Line 67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1767" name="Line 68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68" name="Line 6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69" name="Line 67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0" name="Line 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1" name="Line 6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2" name="Line 6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3" name="Line 6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4" name="Line 6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5" name="Line 67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6" name="Line 69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7" name="Line 6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8" name="Line 6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9" name="Line 67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0" name="Line 6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1" name="Line 67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2" name="Line 6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3" name="Line 67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4" name="Line 6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5" name="Line 67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6" name="Line 6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7" name="Line 67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8" name="Line 6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9" name="Line 67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0" name="Line 6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1" name="Line 6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2" name="Line 6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3" name="Line 67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4" name="Line 69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5" name="Line 67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6" name="Line 6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7" name="Line 67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8" name="Line 6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9" name="Line 67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0" name="Line 6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1" name="Line 67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2" name="Line 6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3" name="Line 67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4" name="Line 69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5" name="Line 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6" name="Line 69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7" name="Line 67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8" name="Line 6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9" name="Line 67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0" name="Line 6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11" name="Line 67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2" name="Line 6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13" name="Line 67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4" name="Line 69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5" name="Line 67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16" name="Line 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7" name="Line 6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18" name="Line 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9" name="Line 67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0" name="Line 6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1" name="Line 67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2" name="Line 6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3" name="Line 67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4" name="Line 6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5" name="Line 67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6" name="Line 69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7" name="Line 67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8" name="Line 6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9" name="Line 67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0" name="Line 6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1" name="Line 67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2" name="Line 6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3" name="Line 67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4" name="Line 6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5" name="Line 67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6" name="Line 6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7" name="Line 67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8" name="Line 6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9" name="Line 67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0" name="Line 6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1" name="Line 67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2" name="Line 6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3" name="Line 67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4" name="Line 6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5" name="Line 67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6" name="Line 6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7" name="Line 67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8" name="Line 6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9" name="Line 67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0" name="Line 6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1" name="Line 6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2" name="Line 6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3" name="Line 6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4" name="Line 69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5" name="Line 67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6" name="Line 6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7" name="Line 67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8" name="Line 6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9" name="Line 67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60" name="Line 6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61" name="Line 67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62" name="Line 6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3" name="Line 67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4" name="Line 6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5" name="Line 6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6" name="Line 6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7" name="Line 67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8" name="Line 6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9" name="Line 67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0" name="Line 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1" name="Line 6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2" name="Line 6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3" name="Line 67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4" name="Line 69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5" name="Line 67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6" name="Line 69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7" name="Line 6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8" name="Line 6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9" name="Line 67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0" name="Line 6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1" name="Line 67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2" name="Line 6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3" name="Line 67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4" name="Line 6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5" name="Line 67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6" name="Line 69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7" name="Line 67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8" name="Line 6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9" name="Line 67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0" name="Line 6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1" name="Line 6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2" name="Line 6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3" name="Line 67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4" name="Line 6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5" name="Line 67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6" name="Line 6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7" name="Line 6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8" name="Line 6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9" name="Line 67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0" name="Line 6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1" name="Line 6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2" name="Line 6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3" name="Line 67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4" name="Line 69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5" name="Line 67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6" name="Line 6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7" name="Line 67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8" name="Line 6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9" name="Line 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10" name="Line 6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1" name="Line 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2" name="Line 6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3" name="Line 67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4" name="Line 6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5" name="Line 67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6" name="Line 69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7" name="Line 67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8" name="Line 6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9" name="Line 67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0" name="Line 6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1" name="Line 67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2" name="Line 6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3" name="Line 6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4" name="Line 6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5" name="Line 67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6" name="Line 6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7" name="Line 67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8" name="Line 6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9" name="Line 67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0" name="Line 6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1" name="Line 67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2" name="Line 6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3" name="Line 67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4" name="Line 69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5" name="Line 67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6" name="Line 6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7" name="Line 6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8" name="Line 6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9" name="Line 67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0" name="Line 6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1" name="Line 67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2" name="Line 6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3" name="Line 67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4" name="Line 69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5" name="Line 67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6" name="Line 69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7" name="Line 67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8" name="Line 6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9" name="Line 6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0" name="Line 6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1" name="Line 67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2" name="Line 6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3" name="Line 67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4" name="Line 69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5" name="Line 67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6" name="Line 69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7" name="Line 67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8" name="Line 69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59" name="Line 67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0" name="Line 6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1" name="Line 6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2" name="Line 6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3" name="Line 6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4" name="Line 69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5" name="Line 67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6" name="Line 69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7" name="Line 67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8" name="Line 6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9" name="Line 67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0" name="Line 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1" name="Line 67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2" name="Line 6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3" name="Line 67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4" name="Line 69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5" name="Line 67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6" name="Line 69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7" name="Line 67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8" name="Line 6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9" name="Line 67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0" name="Line 6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1" name="Line 67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2" name="Line 6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3" name="Line 67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4" name="Line 69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5" name="Line 67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6" name="Line 69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7" name="Line 67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8" name="Line 6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9" name="Line 67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0" name="Line 6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1" name="Line 6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2" name="Line 6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3" name="Line 67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4" name="Line 69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5" name="Line 67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6" name="Line 69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7" name="Line 67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8" name="Line 6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9" name="Line 67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0" name="Line 6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1" name="Line 67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2" name="Line 6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3" name="Line 67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4" name="Line 6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5" name="Line 67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6" name="Line 69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07" name="Line 67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08" name="Line 6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09" name="Line 67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0" name="Line 6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1" name="Line 67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2" name="Line 6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3" name="Line 67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4" name="Line 69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5" name="Line 67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6" name="Line 6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7" name="Line 67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8" name="Line 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9" name="Line 67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0" name="Line 6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1" name="Line 67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2" name="Line 6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3" name="Line 67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4" name="Line 69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5" name="Line 67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6" name="Line 69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7" name="Line 67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8" name="Line 6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9" name="Line 67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0" name="Line 6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1" name="Line 67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2" name="Line 6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3" name="Line 6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4" name="Line 6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5" name="Line 67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6" name="Line 69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7" name="Line 67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8" name="Line 6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9" name="Line 67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0" name="Line 6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1" name="Line 67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2" name="Line 6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3" name="Line 67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4" name="Line 69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5" name="Line 67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6" name="Line 69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7" name="Line 67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8" name="Line 6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9" name="Line 67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0" name="Line 6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51" name="Line 6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2" name="Line 6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53" name="Line 6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4" name="Line 69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5" name="Line 6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56" name="Line 6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7" name="Line 67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58" name="Line 6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9" name="Line 67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0" name="Line 6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1" name="Line 67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2" name="Line 6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3" name="Line 67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4" name="Line 6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5" name="Line 6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6" name="Line 69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7" name="Line 67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8" name="Line 6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9" name="Line 67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0" name="Line 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1" name="Line 67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2" name="Line 6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3" name="Line 67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4" name="Line 6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5" name="Line 67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6" name="Line 6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7" name="Line 67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8" name="Line 6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9" name="Line 6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0" name="Line 6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1" name="Line 67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2" name="Line 6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3" name="Line 67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4" name="Line 6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5" name="Line 67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6" name="Line 6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7" name="Line 67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8" name="Line 6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9" name="Line 67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0" name="Line 6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1" name="Line 6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2" name="Line 6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3" name="Line 67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4" name="Line 6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5" name="Line 67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6" name="Line 6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7" name="Line 67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8" name="Line 6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9" name="Line 67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100" name="Line 6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101" name="Line 6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102" name="Line 6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3" name="Line 6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4" name="Line 6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5" name="Line 6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6" name="Line 6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7" name="Line 67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8" name="Line 6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9" name="Line 67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0" name="Line 6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1" name="Line 67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2" name="Line 6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3" name="Line 67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4" name="Line 69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5" name="Line 67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6" name="Line 69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7" name="Line 67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8" name="Line 6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9" name="Line 67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0" name="Line 6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1" name="Line 67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2" name="Line 6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3" name="Line 67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4" name="Line 69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5" name="Line 67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6" name="Line 69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3218" name="Text Box 3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19" name="Line 67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3220" name="Line 68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1" name="Line 69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2" name="Line 6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3" name="Line 69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4" name="Line 6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5" name="Line 69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6" name="Line 67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7" name="Line 69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8" name="Line 6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9" name="Line 69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0" name="Line 67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1" name="Line 69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2" name="Line 67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3" name="Line 69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4" name="Line 67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5" name="Line 69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6" name="Line 67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7" name="Line 69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8" name="Line 6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9" name="Line 69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0" name="Line 67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1" name="Line 69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2" name="Line 67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3" name="Line 69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4" name="Line 67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5" name="Line 69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6" name="Line 67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7" name="Line 69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8" name="Line 6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9" name="Line 69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0" name="Line 67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1" name="Line 69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2" name="Line 67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3" name="Line 69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4" name="Line 6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5" name="Line 6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6" name="Line 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7" name="Line 69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8" name="Line 6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9" name="Line 69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0" name="Line 67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1" name="Line 69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2" name="Line 67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3" name="Line 69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4" name="Line 67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5" name="Line 69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6" name="Line 67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7" name="Line 6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68" name="Line 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69" name="Line 69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0" name="Line 67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1" name="Line 69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2" name="Line 67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3" name="Line 69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4" name="Line 67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5" name="Line 69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6" name="Line 67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7" name="Line 69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8" name="Line 6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9" name="Line 69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0" name="Line 67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1" name="Line 69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2" name="Line 67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3" name="Line 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4" name="Line 67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5" name="Line 6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6" name="Line 67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7" name="Line 69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8" name="Line 6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9" name="Line 69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0" name="Line 67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1" name="Line 69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2" name="Line 67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3" name="Line 69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4" name="Line 67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5" name="Line 69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6" name="Line 67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7" name="Line 69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8" name="Line 6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9" name="Line 69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0" name="Line 67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1" name="Line 69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2" name="Line 6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3" name="Line 69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4" name="Line 6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5" name="Line 69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6" name="Line 67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7" name="Line 69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8" name="Line 6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9" name="Line 69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0" name="Line 67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1" name="Line 69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2" name="Line 67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3" name="Line 69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4" name="Line 67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5" name="Line 69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16" name="Line 67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17" name="Line 69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18" name="Line 6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19" name="Line 69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0" name="Line 67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1" name="Line 6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2" name="Line 67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3" name="Line 6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4" name="Line 67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5" name="Line 69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6" name="Line 67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7" name="Line 69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8" name="Line 6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9" name="Line 69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0" name="Line 67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1" name="Line 69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2" name="Line 67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3" name="Line 69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4" name="Line 67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5" name="Line 6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6" name="Line 67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7" name="Line 69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8" name="Line 6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9" name="Line 69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0" name="Line 67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1" name="Line 69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2" name="Line 67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3" name="Line 69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4" name="Line 67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5" name="Line 69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6" name="Line 67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7" name="Line 6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8" name="Line 6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9" name="Line 69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0" name="Line 67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1" name="Line 69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2" name="Line 6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3" name="Line 69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4" name="Line 67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5" name="Line 69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6" name="Line 67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7" name="Line 69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8" name="Line 6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9" name="Line 69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60" name="Line 67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61" name="Line 69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62" name="Line 67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63" name="Line 6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4" name="Line 6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5" name="Line 6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6" name="Line 67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7" name="Line 69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8" name="Line 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9" name="Line 69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0" name="Line 67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1" name="Line 69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2" name="Line 67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3" name="Line 69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4" name="Line 67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5" name="Line 69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6" name="Line 67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7" name="Line 69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8" name="Line 6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9" name="Line 69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0" name="Line 67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1" name="Line 69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2" name="Line 6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3" name="Line 69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4" name="Line 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5" name="Line 69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6" name="Line 67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7" name="Line 69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8" name="Line 6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9" name="Line 69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0" name="Line 67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1" name="Line 69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2" name="Line 67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3" name="Line 69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4" name="Line 67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5" name="Line 69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6" name="Line 67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7" name="Line 69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8" name="Line 6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9" name="Line 69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0" name="Line 67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1" name="Line 69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2" name="Line 67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3" name="Line 69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4" name="Line 67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5" name="Line 69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6" name="Line 67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7" name="Line 69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8" name="Line 6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9" name="Line 69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10" name="Line 67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11" name="Line 69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2" name="Line 67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3" name="Line 69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4" name="Line 6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5" name="Line 6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6" name="Line 6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7" name="Line 69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8" name="Line 6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9" name="Line 69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0" name="Line 67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1" name="Line 69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2" name="Line 67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3" name="Line 69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4" name="Line 6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5" name="Line 69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6" name="Line 67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7" name="Line 6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8" name="Line 6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9" name="Line 69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0" name="Line 67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1" name="Line 69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2" name="Line 6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3" name="Line 69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4" name="Line 67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5" name="Line 69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6" name="Line 67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7" name="Line 69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8" name="Line 6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9" name="Line 69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0" name="Line 67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1" name="Line 69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2" name="Line 67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3" name="Line 6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4" name="Line 67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5" name="Line 6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6" name="Line 67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7" name="Line 69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8" name="Line 6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9" name="Line 69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0" name="Line 67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1" name="Line 69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2" name="Line 67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3" name="Line 69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4" name="Line 67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5" name="Line 69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6" name="Line 67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7" name="Line 69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8" name="Line 6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9" name="Line 69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0" name="Line 67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1" name="Line 69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2" name="Line 6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3" name="Line 69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4" name="Line 6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5" name="Line 69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6" name="Line 67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7" name="Line 69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8" name="Line 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9" name="Line 69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0" name="Line 67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1" name="Line 69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2" name="Line 67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3" name="Line 69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4" name="Line 6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5" name="Line 6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6" name="Line 6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7" name="Line 69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8" name="Line 6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9" name="Line 69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0" name="Line 67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1" name="Line 69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2" name="Line 6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3" name="Line 69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4" name="Line 67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5" name="Line 69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6" name="Line 67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7" name="Line 69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8" name="Line 6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9" name="Line 69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0" name="Line 67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1" name="Line 69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2" name="Line 6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3" name="Line 69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4" name="Line 67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5" name="Line 69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6" name="Line 6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7" name="Line 69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8" name="Line 6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9" name="Line 69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0" name="Line 67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1" name="Line 69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2" name="Line 6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3" name="Line 69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4" name="Line 67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5" name="Line 69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6" name="Line 67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7" name="Line 6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08" name="Line 6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09" name="Line 6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0" name="Line 67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1" name="Line 69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2" name="Line 67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3" name="Line 69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4" name="Line 67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5" name="Line 69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6" name="Line 67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7" name="Line 69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8" name="Line 6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9" name="Line 69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0" name="Line 6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1" name="Line 69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2" name="Line 6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3" name="Line 69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4" name="Line 67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5" name="Line 69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6" name="Line 67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7" name="Line 69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8" name="Line 6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9" name="Line 69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0" name="Line 67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1" name="Line 69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2" name="Line 67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3" name="Line 69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4" name="Line 67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5" name="Line 69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6" name="Line 67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7" name="Line 69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8" name="Line 6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9" name="Line 69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0" name="Line 67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1" name="Line 69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2" name="Line 67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3" name="Line 69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4" name="Line 67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5" name="Line 69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6" name="Line 6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7" name="Line 6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8" name="Line 6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9" name="Line 69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0" name="Line 67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1" name="Line 69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2" name="Line 67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3" name="Line 69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4" name="Line 67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5" name="Line 69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56" name="Line 67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57" name="Line 69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58" name="Line 6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59" name="Line 69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0" name="Line 67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1" name="Line 69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2" name="Line 67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3" name="Line 6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4" name="Line 67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5" name="Line 69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6" name="Line 67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7" name="Line 69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8" name="Line 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9" name="Line 69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0" name="Line 67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1" name="Line 69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2" name="Line 67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3" name="Line 69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4" name="Line 67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5" name="Line 6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6" name="Line 67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7" name="Line 6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8" name="Line 6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9" name="Line 69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0" name="Text Box 33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1" name="Text Box 33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2" name="Text Box 33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3" name="Text Box 33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2</xdr:row>
      <xdr:rowOff>1543050</xdr:rowOff>
    </xdr:from>
    <xdr:to>
      <xdr:col>15</xdr:col>
      <xdr:colOff>0</xdr:colOff>
      <xdr:row>2</xdr:row>
      <xdr:rowOff>1685925</xdr:rowOff>
    </xdr:to>
    <xdr:sp macro="" textlink="">
      <xdr:nvSpPr>
        <xdr:cNvPr id="3584" name="Text Box 3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2</xdr:row>
      <xdr:rowOff>1543050</xdr:rowOff>
    </xdr:from>
    <xdr:to>
      <xdr:col>15</xdr:col>
      <xdr:colOff>0</xdr:colOff>
      <xdr:row>2</xdr:row>
      <xdr:rowOff>1685925</xdr:rowOff>
    </xdr:to>
    <xdr:sp macro="" textlink="">
      <xdr:nvSpPr>
        <xdr:cNvPr id="3585" name="Text Box 33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586" name="Text Box 33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7" name="Line 67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588" name="Line 68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89" name="Line 69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0" name="Line 6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1" name="Line 69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2" name="Line 67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3" name="Line 69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4" name="Line 67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5" name="Line 69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6" name="Line 67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7" name="Line 69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8" name="Line 6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9" name="Line 69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0" name="Line 67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1" name="Line 69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2" name="Line 67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3" name="Line 69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4" name="Line 6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5" name="Line 6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6" name="Line 6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7" name="Line 69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8" name="Line 6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9" name="Line 69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10" name="Line 67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11" name="Line 69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2" name="Line 67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3" name="Line 69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4" name="Line 67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5" name="Line 69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6" name="Line 67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7" name="Line 69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8" name="Line 6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9" name="Line 69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0" name="Line 67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1" name="Line 69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2" name="Line 67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3" name="Line 69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4" name="Line 6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5" name="Line 69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6" name="Line 67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7" name="Line 69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8" name="Line 6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9" name="Line 69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0" name="Line 67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1" name="Line 69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2" name="Line 67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3" name="Line 69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4" name="Line 67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5" name="Line 69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6" name="Line 67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7" name="Line 69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8" name="Line 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9" name="Line 69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0" name="Line 67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1" name="Line 69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2" name="Line 67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3" name="Line 69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4" name="Line 67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5" name="Line 69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6" name="Line 67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7" name="Line 69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8" name="Line 6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9" name="Line 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0" name="Line 6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1" name="Line 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2" name="Line 67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3" name="Line 69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4" name="Line 67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5" name="Line 69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6" name="Line 67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7" name="Line 69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8" name="Line 6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9" name="Line 69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0" name="Line 67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1" name="Line 69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2" name="Line 67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3" name="Line 69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4" name="Line 67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5" name="Line 6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6" name="Line 67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7" name="Line 6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8" name="Line 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9" name="Line 69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70" name="Line 67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71" name="Line 69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2" name="Line 67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3" name="Line 69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4" name="Line 67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5" name="Line 69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6" name="Line 67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7" name="Line 69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8" name="Line 6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9" name="Line 69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0" name="Line 67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1" name="Line 69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2" name="Line 67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3" name="Line 69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4" name="Line 67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5" name="Line 6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6" name="Line 6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7" name="Line 69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8" name="Line 6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9" name="Line 69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90" name="Line 67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91" name="Line 69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92" name="Line 67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93" name="Line 69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94" name="Line 67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95" name="Line 69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96" name="Line 67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97" name="Line 69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98" name="Line 6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99" name="Line 69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0" name="Line 67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1" name="Line 69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2" name="Line 67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3" name="Line 69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4" name="Line 6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5" name="Line 6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6" name="Line 67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7" name="Line 69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8" name="Line 6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9" name="Line 69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0" name="Line 67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1" name="Line 69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2" name="Line 67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3" name="Line 69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4" name="Line 67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5" name="Line 69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6" name="Line 67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7" name="Line 6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8" name="Line 6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9" name="Line 69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0" name="Line 67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1" name="Line 69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2" name="Line 67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3" name="Line 69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4" name="Line 67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5" name="Line 69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6" name="Line 67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7" name="Line 69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8" name="Line 6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9" name="Line 6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0" name="Line 67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1" name="Line 6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2" name="Line 67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3" name="Line 69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4" name="Line 67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5" name="Line 69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6" name="Line 67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7" name="Line 69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8" name="Line 6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9" name="Line 69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40" name="Line 67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41" name="Line 69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42" name="Line 67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43" name="Line 69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44" name="Line 67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45" name="Line 69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46" name="Line 6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47" name="Line 6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48" name="Line 6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49" name="Line 69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0" name="Line 67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1" name="Line 69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2" name="Line 67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3" name="Line 69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4" name="Line 67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5" name="Line 69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6" name="Line 67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7" name="Line 69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8" name="Line 6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9" name="Line 69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0" name="Line 67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1" name="Line 69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2" name="Line 67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3" name="Line 69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4" name="Line 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5" name="Line 6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6" name="Line 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7" name="Line 69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68" name="Line 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69" name="Line 69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0" name="Line 67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1" name="Line 69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2" name="Line 67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3" name="Line 69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4" name="Line 67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5" name="Line 69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6" name="Line 6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7" name="Line 69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8" name="Line 6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9" name="Line 69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0" name="Line 67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1" name="Line 69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2" name="Line 67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3" name="Line 69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4" name="Line 6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5" name="Line 69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6" name="Line 67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7" name="Line 69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8" name="Line 6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9" name="Line 69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90" name="Line 67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91" name="Line 69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3816" name="Text Box 33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17" name="Line 67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18" name="Line 69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19" name="Line 67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0" name="Line 6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1" name="Line 67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2" name="Line 69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3" name="Line 67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4" name="Line 69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5" name="Line 6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6" name="Line 69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7" name="Line 6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8" name="Line 69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9" name="Line 67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0" name="Line 6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1" name="Line 67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2" name="Line 69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3" name="Line 67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4" name="Line 69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5" name="Line 67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6" name="Line 69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7" name="Line 67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8" name="Line 69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9" name="Line 67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40" name="Line 6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841" name="Text Box 33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2" name="Line 67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843" name="Line 68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44" name="Line 69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5" name="Line 67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46" name="Line 69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7" name="Line 67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48" name="Line 69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9" name="Line 67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0" name="Line 6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1" name="Line 67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2" name="Line 69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3" name="Line 67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4" name="Line 69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5" name="Line 67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6" name="Line 69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7" name="Line 6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8" name="Line 6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9" name="Line 67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0" name="Line 6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1" name="Line 67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2" name="Line 69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3" name="Line 67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4" name="Line 6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5" name="Line 67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6" name="Line 69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3867" name="Text Box 3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68" name="Line 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3869" name="Line 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0" name="Line 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1" name="Line 67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2" name="Line 69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3" name="Line 67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4" name="Line 69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5" name="Line 6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6" name="Line 6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7" name="Line 67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8" name="Line 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9" name="Line 67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0" name="Line 6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1" name="Line 67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2" name="Line 69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3" name="Line 67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4" name="Line 69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5" name="Line 67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6" name="Line 69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7" name="Line 67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8" name="Line 69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9" name="Line 6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90" name="Line 6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91" name="Line 6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92" name="Line 69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3919" name="Text Box 3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0" name="Line 67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3921" name="Line 68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2" name="Line 69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3" name="Line 67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4" name="Line 69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5" name="Line 67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6" name="Line 69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7" name="Line 67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8" name="Line 6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9" name="Line 67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0" name="Line 6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1" name="Line 67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2" name="Line 69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3" name="Line 67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4" name="Line 69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5" name="Line 67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6" name="Line 69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7" name="Line 67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8" name="Line 69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9" name="Line 67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40" name="Line 6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41" name="Line 6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42" name="Line 69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43" name="Line 67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44" name="Line 69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3945" name="Text Box 3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46" name="Line 67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47" name="Line 69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48" name="Line 6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49" name="Line 69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0" name="Line 67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1" name="Line 69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2" name="Line 67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3" name="Line 6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4" name="Line 6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5" name="Line 6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6" name="Line 67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7" name="Line 69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8" name="Line 6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9" name="Line 69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0" name="Line 67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1" name="Line 69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2" name="Line 67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3" name="Line 69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4" name="Line 67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5" name="Line 69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6" name="Line 6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7" name="Line 69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8" name="Line 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9" name="Line 69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3970" name="Text Box 3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77666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1" name="Line 67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3972" name="Line 68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ShapeType="1"/>
        </xdr:cNvSpPr>
      </xdr:nvSpPr>
      <xdr:spPr bwMode="auto">
        <a:xfrm flipV="1">
          <a:off x="662178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3" name="Line 69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4" name="Line 67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5" name="Line 69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6" name="Line 67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7" name="Line 69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8" name="Line 6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9" name="Line 69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0" name="Line 67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1" name="Line 69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2" name="Line 67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3" name="Line 69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4" name="Line 67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5" name="Line 69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6" name="Line 67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7" name="Line 69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8" name="Line 6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9" name="Line 69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90" name="Line 67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91" name="Line 69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92" name="Line 67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93" name="Line 69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94" name="Line 67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95" name="Line 69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198" name="Text Box 3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99" name="Line 67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200" name="Line 68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1" name="Line 69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2" name="Line 67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3" name="Line 69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4" name="Line 67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5" name="Line 69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6" name="Line 6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7" name="Line 6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8" name="Line 6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9" name="Line 69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0" name="Line 67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1" name="Line 69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2" name="Line 67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3" name="Line 69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4" name="Line 67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5" name="Line 69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6" name="Line 67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7" name="Line 69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96" name="Line 6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97" name="Line 6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98" name="Line 6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99" name="Line 69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0" name="Line 67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1" name="Line 69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2" name="Line 67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3" name="Line 69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4" name="Line 67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5" name="Line 69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6" name="Line 67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7" name="Line 69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8" name="Line 6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9" name="Line 6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10" name="Line 67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11" name="Line 69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12" name="Line 67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13" name="Line 69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014" name="Text Box 3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15" name="Line 67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016" name="Line 68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ShapeType="1"/>
        </xdr:cNvSpPr>
      </xdr:nvSpPr>
      <xdr:spPr bwMode="auto">
        <a:xfrm flipV="1">
          <a:off x="65455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17" name="Line 69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18" name="Line 6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19" name="Line 69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0" name="Line 67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1" name="Line 6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2" name="Line 67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3" name="Line 6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4" name="Line 67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5" name="Line 69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6" name="Line 67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7" name="Line 69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8" name="Line 6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9" name="Line 69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0" name="Line 67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1" name="Line 69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2" name="Line 67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3" name="Line 69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4" name="Line 67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5" name="Line 69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6" name="Line 67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7" name="Line 69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8" name="Line 6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9" name="Line 6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040" name="Text Box 33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76904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41" name="Line 67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042" name="Line 68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ShapeType="1"/>
        </xdr:cNvSpPr>
      </xdr:nvSpPr>
      <xdr:spPr bwMode="auto">
        <a:xfrm flipV="1">
          <a:off x="654558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43" name="Line 69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44" name="Line 67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45" name="Line 69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46" name="Line 67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47" name="Line 69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48" name="Line 24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49" name="Line 26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50" name="Line 5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51" name="Line 5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2" name="Line 6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3" name="Line 69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4" name="Line 67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5" name="Line 69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6" name="Line 67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7" name="Line 69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8" name="Line 6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9" name="Line 69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60" name="Line 67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61" name="Line 69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62" name="Line 67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63" name="Line 69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64" name="Line 24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65" name="Line 26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66" name="Line 54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67" name="Line 550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68" name="Line 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69" name="Line 69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70" name="Line 67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71" name="Line 69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72" name="Line 67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73" name="Line 69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074" name="Text Box 3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75" name="Line 67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076" name="Line 68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ShapeType="1"/>
        </xdr:cNvSpPr>
      </xdr:nvSpPr>
      <xdr:spPr bwMode="auto">
        <a:xfrm flipV="1">
          <a:off x="65455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77" name="Line 69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78" name="Line 6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79" name="Line 69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0" name="Line 67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1" name="Line 69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2" name="Line 67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3" name="Line 69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4" name="Line 67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5" name="Line 69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6" name="Line 67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7" name="Line 69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8" name="Line 6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9" name="Line 69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0" name="Line 67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1" name="Line 69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2" name="Line 67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3" name="Line 69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4" name="Line 67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5" name="Line 69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6" name="Line 67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7" name="Line 69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8" name="Line 6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9" name="Line 69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126" name="Text Box 3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27" name="Line 67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4128" name="Line 68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ShapeType="1"/>
        </xdr:cNvSpPr>
      </xdr:nvSpPr>
      <xdr:spPr bwMode="auto">
        <a:xfrm flipV="1">
          <a:off x="65455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29" name="Line 69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0" name="Line 67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1" name="Line 69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2" name="Line 67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3" name="Line 69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4" name="Line 67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5" name="Line 69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6" name="Line 67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7" name="Line 69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8" name="Line 6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9" name="Line 69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0" name="Line 67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1" name="Line 69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2" name="Line 67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3" name="Line 69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4" name="Line 67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5" name="Line 69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6" name="Line 67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7" name="Line 69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8" name="Line 6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9" name="Line 69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50" name="Line 67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51" name="Line 69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152" name="Text Box 3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76904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53" name="Line 67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154" name="Line 68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ShapeType="1"/>
        </xdr:cNvSpPr>
      </xdr:nvSpPr>
      <xdr:spPr bwMode="auto">
        <a:xfrm flipV="1">
          <a:off x="654558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55" name="Line 69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56" name="Line 67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57" name="Line 69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58" name="Line 6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59" name="Line 69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0" name="Line 67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1" name="Line 69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2" name="Line 67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3" name="Line 69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4" name="Line 67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5" name="Line 69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6" name="Line 67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7" name="Line 69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8" name="Line 6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9" name="Line 69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0" name="Line 67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1" name="Line 69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2" name="Line 67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3" name="Line 69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4" name="Line 67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5" name="Line 69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6" name="Line 67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7" name="Line 69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178" name="Text Box 33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79" name="Line 6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0" name="Line 6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1" name="Line 6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2" name="Line 69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3" name="Line 67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4" name="Line 69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5" name="Line 67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6" name="Line 6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7" name="Line 67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8" name="Line 69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9" name="Line 67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0" name="Line 6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1" name="Line 67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2" name="Line 69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3" name="Line 67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4" name="Line 69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5" name="Line 67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6" name="Line 6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7" name="Line 67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8" name="Line 69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9" name="Line 67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200" name="Line 6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201" name="Line 67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202" name="Line 69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203" name="Text Box 3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04" name="Line 67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205" name="Line 68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06" name="Line 6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07" name="Line 67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08" name="Line 69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09" name="Line 67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10" name="Line 6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11" name="Line 67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12" name="Line 69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13" name="Line 67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14" name="Line 69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15" name="Line 67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16" name="Line 69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17" name="Line 67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18" name="Line 69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19" name="Line 67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20" name="Line 6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21" name="Line 67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22" name="Line 69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23" name="Line 67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24" name="Line 69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25" name="Line 67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26" name="Line 69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27" name="Line 67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28" name="Line 69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29" name="Line 67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0" name="Line 6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1" name="Line 67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2" name="Line 69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3" name="Line 67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4" name="Line 69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5" name="Line 67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6" name="Line 69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7" name="Line 67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8" name="Line 69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9" name="Line 67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0" name="Line 6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1" name="Line 67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2" name="Line 69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3" name="Line 67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4" name="Line 69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5" name="Line 67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6" name="Line 69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7" name="Line 67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8" name="Line 69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9" name="Line 67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50" name="Line 6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51" name="Line 67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52" name="Line 69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53" name="Line 67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54" name="Line 69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55" name="Line 67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56" name="Line 69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57" name="Line 67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58" name="Line 69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59" name="Line 67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60" name="Line 6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61" name="Line 67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62" name="Line 69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63" name="Line 67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64" name="Line 69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65" name="Line 67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66" name="Line 69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67" name="Line 67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68" name="Line 69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69" name="Line 67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70" name="Line 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71" name="Line 67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72" name="Line 69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73" name="Line 67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74" name="Line 69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75" name="Line 67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76" name="Line 69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77" name="Line 67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78" name="Line 69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79" name="Line 67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80" name="Line 6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81" name="Line 67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82" name="Line 69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83" name="Line 67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84" name="Line 69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85" name="Line 67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86" name="Line 69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87" name="Line 67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88" name="Line 69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89" name="Line 67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90" name="Line 6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91" name="Line 67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92" name="Line 69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93" name="Line 67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94" name="Line 69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95" name="Line 67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96" name="Line 69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97" name="Line 6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98" name="Line 69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99" name="Line 67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00" name="Line 6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01" name="Line 67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02" name="Line 69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03" name="Line 67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04" name="Line 69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05" name="Line 67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06" name="Line 69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07" name="Line 67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08" name="Line 69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09" name="Line 67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10" name="Line 6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11" name="Line 67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12" name="Line 69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13" name="Line 67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14" name="Line 69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15" name="Line 67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16" name="Line 69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17" name="Line 67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18" name="Line 69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19" name="Line 67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20" name="Line 6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21" name="Line 67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22" name="Line 69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23" name="Line 67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24" name="Line 69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25" name="Line 67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26" name="Line 69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27" name="Line 67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28" name="Line 69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29" name="Line 67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30" name="Line 6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31" name="Line 67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32" name="Line 69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33" name="Line 67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34" name="Line 69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35" name="Line 67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36" name="Line 69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37" name="Line 67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38" name="Line 69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39" name="Line 67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40" name="Line 6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41" name="Line 67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42" name="Line 69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43" name="Line 67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44" name="Line 69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45" name="Line 67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46" name="Line 69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47" name="Line 67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48" name="Line 69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49" name="Line 67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50" name="Line 6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51" name="Line 67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52" name="Line 69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53" name="Line 67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54" name="Line 69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55" name="Line 67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56" name="Line 69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57" name="Line 67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58" name="Line 69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59" name="Line 67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60" name="Line 6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61" name="Line 67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62" name="Line 69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63" name="Line 67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64" name="Line 69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65" name="Line 67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66" name="Line 69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67" name="Line 67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68" name="Line 69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69" name="Line 67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70" name="Line 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71" name="Line 67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72" name="Line 69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373" name="Text Box 3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74" name="Line 67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375" name="Line 68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76" name="Line 69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77" name="Line 67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78" name="Line 69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79" name="Line 67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80" name="Line 6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81" name="Line 67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82" name="Line 69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83" name="Line 67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84" name="Line 69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85" name="Line 67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86" name="Line 69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87" name="Line 67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88" name="Line 69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89" name="Line 67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90" name="Line 6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91" name="Line 67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92" name="Line 69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93" name="Line 67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94" name="Line 69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95" name="Line 67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96" name="Line 69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97" name="Line 67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98" name="Line 69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399" name="Text Box 3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00" name="Line 67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401" name="Line 68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02" name="Line 69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03" name="Line 67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04" name="Line 69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05" name="Line 67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06" name="Line 69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38</xdr:row>
      <xdr:rowOff>1543050</xdr:rowOff>
    </xdr:from>
    <xdr:to>
      <xdr:col>61</xdr:col>
      <xdr:colOff>0</xdr:colOff>
      <xdr:row>39</xdr:row>
      <xdr:rowOff>9525</xdr:rowOff>
    </xdr:to>
    <xdr:sp macro="" textlink="">
      <xdr:nvSpPr>
        <xdr:cNvPr id="4407" name="Line 24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ShapeType="1"/>
        </xdr:cNvSpPr>
      </xdr:nvSpPr>
      <xdr:spPr bwMode="auto">
        <a:xfrm flipV="1">
          <a:off x="588264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38</xdr:row>
      <xdr:rowOff>1562100</xdr:rowOff>
    </xdr:from>
    <xdr:to>
      <xdr:col>65</xdr:col>
      <xdr:colOff>0</xdr:colOff>
      <xdr:row>39</xdr:row>
      <xdr:rowOff>28575</xdr:rowOff>
    </xdr:to>
    <xdr:sp macro="" textlink="">
      <xdr:nvSpPr>
        <xdr:cNvPr id="4408" name="Line 26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ShapeType="1"/>
        </xdr:cNvSpPr>
      </xdr:nvSpPr>
      <xdr:spPr bwMode="auto">
        <a:xfrm flipV="1">
          <a:off x="739902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38</xdr:row>
      <xdr:rowOff>1543050</xdr:rowOff>
    </xdr:from>
    <xdr:to>
      <xdr:col>61</xdr:col>
      <xdr:colOff>0</xdr:colOff>
      <xdr:row>39</xdr:row>
      <xdr:rowOff>9525</xdr:rowOff>
    </xdr:to>
    <xdr:sp macro="" textlink="">
      <xdr:nvSpPr>
        <xdr:cNvPr id="4409" name="Line 54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ShapeType="1"/>
        </xdr:cNvSpPr>
      </xdr:nvSpPr>
      <xdr:spPr bwMode="auto">
        <a:xfrm flipV="1">
          <a:off x="588264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38</xdr:row>
      <xdr:rowOff>1562100</xdr:rowOff>
    </xdr:from>
    <xdr:to>
      <xdr:col>65</xdr:col>
      <xdr:colOff>0</xdr:colOff>
      <xdr:row>39</xdr:row>
      <xdr:rowOff>28575</xdr:rowOff>
    </xdr:to>
    <xdr:sp macro="" textlink="">
      <xdr:nvSpPr>
        <xdr:cNvPr id="4410" name="Line 550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ShapeType="1"/>
        </xdr:cNvSpPr>
      </xdr:nvSpPr>
      <xdr:spPr bwMode="auto">
        <a:xfrm flipV="1">
          <a:off x="739902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11" name="Line 67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12" name="Line 69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13" name="Line 67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14" name="Line 69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15" name="Line 67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16" name="Line 69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17" name="Line 67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18" name="Line 69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19" name="Line 67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20" name="Line 6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21" name="Line 67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22" name="Line 69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38</xdr:row>
      <xdr:rowOff>1543050</xdr:rowOff>
    </xdr:from>
    <xdr:to>
      <xdr:col>61</xdr:col>
      <xdr:colOff>0</xdr:colOff>
      <xdr:row>39</xdr:row>
      <xdr:rowOff>9525</xdr:rowOff>
    </xdr:to>
    <xdr:sp macro="" textlink="">
      <xdr:nvSpPr>
        <xdr:cNvPr id="4423" name="Line 24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ShapeType="1"/>
        </xdr:cNvSpPr>
      </xdr:nvSpPr>
      <xdr:spPr bwMode="auto">
        <a:xfrm flipV="1">
          <a:off x="588264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38</xdr:row>
      <xdr:rowOff>1562100</xdr:rowOff>
    </xdr:from>
    <xdr:to>
      <xdr:col>65</xdr:col>
      <xdr:colOff>0</xdr:colOff>
      <xdr:row>39</xdr:row>
      <xdr:rowOff>28575</xdr:rowOff>
    </xdr:to>
    <xdr:sp macro="" textlink="">
      <xdr:nvSpPr>
        <xdr:cNvPr id="4424" name="Line 26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ShapeType="1"/>
        </xdr:cNvSpPr>
      </xdr:nvSpPr>
      <xdr:spPr bwMode="auto">
        <a:xfrm flipV="1">
          <a:off x="739902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38</xdr:row>
      <xdr:rowOff>1543050</xdr:rowOff>
    </xdr:from>
    <xdr:to>
      <xdr:col>61</xdr:col>
      <xdr:colOff>0</xdr:colOff>
      <xdr:row>39</xdr:row>
      <xdr:rowOff>9525</xdr:rowOff>
    </xdr:to>
    <xdr:sp macro="" textlink="">
      <xdr:nvSpPr>
        <xdr:cNvPr id="4425" name="Line 548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ShapeType="1"/>
        </xdr:cNvSpPr>
      </xdr:nvSpPr>
      <xdr:spPr bwMode="auto">
        <a:xfrm flipV="1">
          <a:off x="588264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38</xdr:row>
      <xdr:rowOff>1562100</xdr:rowOff>
    </xdr:from>
    <xdr:to>
      <xdr:col>65</xdr:col>
      <xdr:colOff>0</xdr:colOff>
      <xdr:row>39</xdr:row>
      <xdr:rowOff>28575</xdr:rowOff>
    </xdr:to>
    <xdr:sp macro="" textlink="">
      <xdr:nvSpPr>
        <xdr:cNvPr id="4426" name="Line 550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ShapeType="1"/>
        </xdr:cNvSpPr>
      </xdr:nvSpPr>
      <xdr:spPr bwMode="auto">
        <a:xfrm flipV="1">
          <a:off x="739902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27" name="Line 67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28" name="Line 69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29" name="Line 67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30" name="Line 6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31" name="Line 67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32" name="Line 69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433" name="Text Box 3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34" name="Line 67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435" name="Line 68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36" name="Line 69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37" name="Line 67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38" name="Line 69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39" name="Line 67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40" name="Line 6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41" name="Line 67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42" name="Line 69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43" name="Line 67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44" name="Line 69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45" name="Line 67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46" name="Line 69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47" name="Line 6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48" name="Line 69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49" name="Line 67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50" name="Line 6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51" name="Line 67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52" name="Line 69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53" name="Line 67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54" name="Line 69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55" name="Line 67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56" name="Line 69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57" name="Line 67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58" name="Line 69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459" name="Text Box 3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60" name="Line 67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461" name="Line 68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62" name="Line 69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63" name="Line 67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64" name="Line 69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65" name="Line 67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66" name="Line 69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67" name="Line 67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68" name="Line 69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69" name="Line 67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70" name="Line 6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71" name="Line 67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72" name="Line 69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73" name="Line 67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74" name="Line 69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75" name="Line 67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76" name="Line 69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77" name="Line 67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78" name="Line 69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79" name="Line 67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80" name="Line 6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81" name="Line 67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82" name="Line 69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83" name="Line 67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84" name="Line 69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485" name="Text Box 33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86" name="Line 67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487" name="Line 68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88" name="Line 69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89" name="Line 67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90" name="Line 6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91" name="Line 67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92" name="Line 69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493" name="Line 24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494" name="Line 26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495" name="Line 548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496" name="Line 550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97" name="Line 67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98" name="Line 69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99" name="Line 67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00" name="Line 6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01" name="Line 67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02" name="Line 69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03" name="Line 67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04" name="Line 69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05" name="Line 67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06" name="Line 69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07" name="Line 67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08" name="Line 69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509" name="Line 24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510" name="Line 26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511" name="Line 548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512" name="Line 550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13" name="Line 67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14" name="Line 69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15" name="Line 67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16" name="Line 69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17" name="Line 67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18" name="Line 69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519" name="Text Box 3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85210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20" name="Line 67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521" name="Line 68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ShapeType="1"/>
        </xdr:cNvSpPr>
      </xdr:nvSpPr>
      <xdr:spPr bwMode="auto">
        <a:xfrm flipV="1">
          <a:off x="73761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22" name="Line 69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23" name="Line 67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24" name="Line 69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25" name="Line 67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26" name="Line 69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27" name="Line 67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28" name="Line 69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29" name="Line 67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30" name="Line 6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31" name="Line 67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32" name="Line 69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33" name="Line 67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34" name="Line 69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35" name="Line 67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36" name="Line 69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37" name="Line 67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38" name="Line 69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39" name="Line 67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40" name="Line 6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41" name="Line 67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42" name="Line 69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43" name="Line 67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44" name="Line 69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545" name="Text Box 33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46" name="Line 67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4547" name="Line 68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48" name="Line 69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49" name="Line 67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50" name="Line 6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51" name="Line 67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52" name="Line 69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53" name="Line 67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54" name="Line 69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55" name="Line 67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56" name="Line 69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57" name="Line 67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58" name="Line 69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59" name="Line 67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60" name="Line 6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61" name="Line 67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62" name="Line 69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63" name="Line 67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64" name="Line 69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65" name="Line 67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66" name="Line 69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67" name="Line 67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68" name="Line 69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69" name="Line 67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70" name="Line 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792" name="Text Box 33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93" name="Line 67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794" name="Line 68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95" name="Line 69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96" name="Line 67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97" name="Line 69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98" name="Line 6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99" name="Line 69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00" name="Line 67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01" name="Line 69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02" name="Line 67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03" name="Line 69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04" name="Line 67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05" name="Line 69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06" name="Line 67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07" name="Line 69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08" name="Line 6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09" name="Line 6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10" name="Line 6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11" name="Line 6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12" name="Line 67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13" name="Line 69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14" name="Line 67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15" name="Line 69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93" name="Line 67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94" name="Line 69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3895" name="Text Box 33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896" name="Line 67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3897" name="Line 68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898" name="Line 69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899" name="Line 67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00" name="Line 6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01" name="Line 67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02" name="Line 69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38</xdr:row>
      <xdr:rowOff>1543050</xdr:rowOff>
    </xdr:from>
    <xdr:to>
      <xdr:col>22</xdr:col>
      <xdr:colOff>0</xdr:colOff>
      <xdr:row>39</xdr:row>
      <xdr:rowOff>9525</xdr:rowOff>
    </xdr:to>
    <xdr:sp macro="" textlink="">
      <xdr:nvSpPr>
        <xdr:cNvPr id="3903" name="Line 24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38</xdr:row>
      <xdr:rowOff>1562100</xdr:rowOff>
    </xdr:from>
    <xdr:to>
      <xdr:col>26</xdr:col>
      <xdr:colOff>0</xdr:colOff>
      <xdr:row>39</xdr:row>
      <xdr:rowOff>28575</xdr:rowOff>
    </xdr:to>
    <xdr:sp macro="" textlink="">
      <xdr:nvSpPr>
        <xdr:cNvPr id="3904" name="Line 26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38</xdr:row>
      <xdr:rowOff>1543050</xdr:rowOff>
    </xdr:from>
    <xdr:to>
      <xdr:col>22</xdr:col>
      <xdr:colOff>0</xdr:colOff>
      <xdr:row>39</xdr:row>
      <xdr:rowOff>9525</xdr:rowOff>
    </xdr:to>
    <xdr:sp macro="" textlink="">
      <xdr:nvSpPr>
        <xdr:cNvPr id="3905" name="Line 54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38</xdr:row>
      <xdr:rowOff>1562100</xdr:rowOff>
    </xdr:from>
    <xdr:to>
      <xdr:col>26</xdr:col>
      <xdr:colOff>0</xdr:colOff>
      <xdr:row>39</xdr:row>
      <xdr:rowOff>28575</xdr:rowOff>
    </xdr:to>
    <xdr:sp macro="" textlink="">
      <xdr:nvSpPr>
        <xdr:cNvPr id="3906" name="Line 55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07" name="Line 6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08" name="Line 69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09" name="Line 67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10" name="Line 6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11" name="Line 67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12" name="Line 69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13" name="Line 67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14" name="Line 69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15" name="Line 67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16" name="Line 69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17" name="Line 67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18" name="Line 69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38</xdr:row>
      <xdr:rowOff>1543050</xdr:rowOff>
    </xdr:from>
    <xdr:to>
      <xdr:col>22</xdr:col>
      <xdr:colOff>0</xdr:colOff>
      <xdr:row>39</xdr:row>
      <xdr:rowOff>9525</xdr:rowOff>
    </xdr:to>
    <xdr:sp macro="" textlink="">
      <xdr:nvSpPr>
        <xdr:cNvPr id="4100" name="Line 2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38</xdr:row>
      <xdr:rowOff>1562100</xdr:rowOff>
    </xdr:from>
    <xdr:to>
      <xdr:col>26</xdr:col>
      <xdr:colOff>0</xdr:colOff>
      <xdr:row>39</xdr:row>
      <xdr:rowOff>28575</xdr:rowOff>
    </xdr:to>
    <xdr:sp macro="" textlink="">
      <xdr:nvSpPr>
        <xdr:cNvPr id="4101" name="Line 26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38</xdr:row>
      <xdr:rowOff>1543050</xdr:rowOff>
    </xdr:from>
    <xdr:to>
      <xdr:col>22</xdr:col>
      <xdr:colOff>0</xdr:colOff>
      <xdr:row>39</xdr:row>
      <xdr:rowOff>9525</xdr:rowOff>
    </xdr:to>
    <xdr:sp macro="" textlink="">
      <xdr:nvSpPr>
        <xdr:cNvPr id="4102" name="Line 548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38</xdr:row>
      <xdr:rowOff>1562100</xdr:rowOff>
    </xdr:from>
    <xdr:to>
      <xdr:col>26</xdr:col>
      <xdr:colOff>0</xdr:colOff>
      <xdr:row>39</xdr:row>
      <xdr:rowOff>28575</xdr:rowOff>
    </xdr:to>
    <xdr:sp macro="" textlink="">
      <xdr:nvSpPr>
        <xdr:cNvPr id="4103" name="Line 550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04" name="Line 6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05" name="Line 69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06" name="Line 67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07" name="Line 69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08" name="Line 6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09" name="Line 69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110" name="Text Box 3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11" name="Line 67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112" name="Line 68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13" name="Line 69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14" name="Line 67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15" name="Line 69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16" name="Line 67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17" name="Line 69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18" name="Line 6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19" name="Line 69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20" name="Line 67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21" name="Line 69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22" name="Line 67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23" name="Line 69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24" name="Line 67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25" name="Line 69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71" name="Line 67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72" name="Line 69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73" name="Line 67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74" name="Line 69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75" name="Line 67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76" name="Line 69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77" name="Line 67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78" name="Line 69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79" name="Line 67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80" name="Line 6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581" name="Text Box 33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82" name="Line 67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583" name="Line 68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84" name="Line 69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85" name="Line 67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86" name="Line 69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87" name="Line 67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88" name="Line 69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89" name="Line 67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90" name="Line 6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91" name="Line 67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92" name="Line 69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93" name="Line 67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94" name="Line 69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95" name="Line 67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96" name="Line 69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97" name="Line 67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98" name="Line 69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99" name="Line 67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00" name="Line 6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601" name="Line 67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02" name="Line 69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603" name="Line 67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04" name="Line 69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605" name="Line 67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06" name="Line 69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607" name="Text Box 3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08" name="Line 6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609" name="Line 6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10" name="Line 6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11" name="Line 67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12" name="Line 69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13" name="Line 67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14" name="Line 69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15" name="Line 67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16" name="Line 69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17" name="Line 67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18" name="Line 69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19" name="Line 67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20" name="Line 6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21" name="Line 67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22" name="Line 69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23" name="Line 67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24" name="Line 69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25" name="Line 67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26" name="Line 69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27" name="Line 67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28" name="Line 69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29" name="Line 67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30" name="Line 6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31" name="Line 67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32" name="Line 69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633" name="Text Box 3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34" name="Line 67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4635" name="Line 68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36" name="Line 69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37" name="Line 67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38" name="Line 69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39" name="Line 67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40" name="Line 6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38</xdr:row>
      <xdr:rowOff>1543050</xdr:rowOff>
    </xdr:from>
    <xdr:to>
      <xdr:col>74</xdr:col>
      <xdr:colOff>0</xdr:colOff>
      <xdr:row>39</xdr:row>
      <xdr:rowOff>9525</xdr:rowOff>
    </xdr:to>
    <xdr:sp macro="" textlink="">
      <xdr:nvSpPr>
        <xdr:cNvPr id="4641" name="Line 24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38</xdr:row>
      <xdr:rowOff>1562100</xdr:rowOff>
    </xdr:from>
    <xdr:to>
      <xdr:col>78</xdr:col>
      <xdr:colOff>0</xdr:colOff>
      <xdr:row>39</xdr:row>
      <xdr:rowOff>28575</xdr:rowOff>
    </xdr:to>
    <xdr:sp macro="" textlink="">
      <xdr:nvSpPr>
        <xdr:cNvPr id="4642" name="Line 26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38</xdr:row>
      <xdr:rowOff>1543050</xdr:rowOff>
    </xdr:from>
    <xdr:to>
      <xdr:col>74</xdr:col>
      <xdr:colOff>0</xdr:colOff>
      <xdr:row>39</xdr:row>
      <xdr:rowOff>9525</xdr:rowOff>
    </xdr:to>
    <xdr:sp macro="" textlink="">
      <xdr:nvSpPr>
        <xdr:cNvPr id="4643" name="Line 548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38</xdr:row>
      <xdr:rowOff>1562100</xdr:rowOff>
    </xdr:from>
    <xdr:to>
      <xdr:col>78</xdr:col>
      <xdr:colOff>0</xdr:colOff>
      <xdr:row>39</xdr:row>
      <xdr:rowOff>28575</xdr:rowOff>
    </xdr:to>
    <xdr:sp macro="" textlink="">
      <xdr:nvSpPr>
        <xdr:cNvPr id="4644" name="Line 550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45" name="Line 67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46" name="Line 69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47" name="Line 67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48" name="Line 69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49" name="Line 67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50" name="Line 6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51" name="Line 67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52" name="Line 69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53" name="Line 67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54" name="Line 69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55" name="Line 67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56" name="Line 69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38</xdr:row>
      <xdr:rowOff>1543050</xdr:rowOff>
    </xdr:from>
    <xdr:to>
      <xdr:col>74</xdr:col>
      <xdr:colOff>0</xdr:colOff>
      <xdr:row>39</xdr:row>
      <xdr:rowOff>9525</xdr:rowOff>
    </xdr:to>
    <xdr:sp macro="" textlink="">
      <xdr:nvSpPr>
        <xdr:cNvPr id="4657" name="Line 24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38</xdr:row>
      <xdr:rowOff>1562100</xdr:rowOff>
    </xdr:from>
    <xdr:to>
      <xdr:col>78</xdr:col>
      <xdr:colOff>0</xdr:colOff>
      <xdr:row>39</xdr:row>
      <xdr:rowOff>28575</xdr:rowOff>
    </xdr:to>
    <xdr:sp macro="" textlink="">
      <xdr:nvSpPr>
        <xdr:cNvPr id="4658" name="Line 26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38</xdr:row>
      <xdr:rowOff>1543050</xdr:rowOff>
    </xdr:from>
    <xdr:to>
      <xdr:col>74</xdr:col>
      <xdr:colOff>0</xdr:colOff>
      <xdr:row>39</xdr:row>
      <xdr:rowOff>9525</xdr:rowOff>
    </xdr:to>
    <xdr:sp macro="" textlink="">
      <xdr:nvSpPr>
        <xdr:cNvPr id="4659" name="Line 54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38</xdr:row>
      <xdr:rowOff>1562100</xdr:rowOff>
    </xdr:from>
    <xdr:to>
      <xdr:col>78</xdr:col>
      <xdr:colOff>0</xdr:colOff>
      <xdr:row>39</xdr:row>
      <xdr:rowOff>28575</xdr:rowOff>
    </xdr:to>
    <xdr:sp macro="" textlink="">
      <xdr:nvSpPr>
        <xdr:cNvPr id="4660" name="Line 550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61" name="Line 67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62" name="Line 69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63" name="Line 67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64" name="Line 69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65" name="Line 67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66" name="Line 69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667" name="Text Box 33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68" name="Line 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669" name="Line 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70" name="Line 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71" name="Line 67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72" name="Line 69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73" name="Line 67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74" name="Line 69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1543050</xdr:rowOff>
    </xdr:from>
    <xdr:to>
      <xdr:col>9</xdr:col>
      <xdr:colOff>0</xdr:colOff>
      <xdr:row>35</xdr:row>
      <xdr:rowOff>9525</xdr:rowOff>
    </xdr:to>
    <xdr:sp macro="" textlink="">
      <xdr:nvSpPr>
        <xdr:cNvPr id="4675" name="Line 2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1562100</xdr:rowOff>
    </xdr:from>
    <xdr:to>
      <xdr:col>13</xdr:col>
      <xdr:colOff>0</xdr:colOff>
      <xdr:row>35</xdr:row>
      <xdr:rowOff>28575</xdr:rowOff>
    </xdr:to>
    <xdr:sp macro="" textlink="">
      <xdr:nvSpPr>
        <xdr:cNvPr id="4676" name="Line 26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1543050</xdr:rowOff>
    </xdr:from>
    <xdr:to>
      <xdr:col>9</xdr:col>
      <xdr:colOff>0</xdr:colOff>
      <xdr:row>35</xdr:row>
      <xdr:rowOff>9525</xdr:rowOff>
    </xdr:to>
    <xdr:sp macro="" textlink="">
      <xdr:nvSpPr>
        <xdr:cNvPr id="4677" name="Line 548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1562100</xdr:rowOff>
    </xdr:from>
    <xdr:to>
      <xdr:col>13</xdr:col>
      <xdr:colOff>0</xdr:colOff>
      <xdr:row>35</xdr:row>
      <xdr:rowOff>28575</xdr:rowOff>
    </xdr:to>
    <xdr:sp macro="" textlink="">
      <xdr:nvSpPr>
        <xdr:cNvPr id="4678" name="Line 550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79" name="Line 67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80" name="Line 6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81" name="Line 67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82" name="Line 69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83" name="Line 67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84" name="Line 69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85" name="Line 67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86" name="Line 69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87" name="Line 67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88" name="Line 69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89" name="Line 67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90" name="Line 6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1543050</xdr:rowOff>
    </xdr:from>
    <xdr:to>
      <xdr:col>9</xdr:col>
      <xdr:colOff>0</xdr:colOff>
      <xdr:row>35</xdr:row>
      <xdr:rowOff>9525</xdr:rowOff>
    </xdr:to>
    <xdr:sp macro="" textlink="">
      <xdr:nvSpPr>
        <xdr:cNvPr id="4691" name="Line 24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1562100</xdr:rowOff>
    </xdr:from>
    <xdr:to>
      <xdr:col>13</xdr:col>
      <xdr:colOff>0</xdr:colOff>
      <xdr:row>35</xdr:row>
      <xdr:rowOff>28575</xdr:rowOff>
    </xdr:to>
    <xdr:sp macro="" textlink="">
      <xdr:nvSpPr>
        <xdr:cNvPr id="4692" name="Line 26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1543050</xdr:rowOff>
    </xdr:from>
    <xdr:to>
      <xdr:col>9</xdr:col>
      <xdr:colOff>0</xdr:colOff>
      <xdr:row>35</xdr:row>
      <xdr:rowOff>9525</xdr:rowOff>
    </xdr:to>
    <xdr:sp macro="" textlink="">
      <xdr:nvSpPr>
        <xdr:cNvPr id="4693" name="Line 548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1562100</xdr:rowOff>
    </xdr:from>
    <xdr:to>
      <xdr:col>13</xdr:col>
      <xdr:colOff>0</xdr:colOff>
      <xdr:row>35</xdr:row>
      <xdr:rowOff>28575</xdr:rowOff>
    </xdr:to>
    <xdr:sp macro="" textlink="">
      <xdr:nvSpPr>
        <xdr:cNvPr id="4694" name="Line 55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95" name="Line 67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96" name="Line 69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97" name="Line 67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98" name="Line 69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99" name="Line 67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00" name="Line 6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701" name="Text Box 33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02" name="Line 67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703" name="Line 68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04" name="Line 69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05" name="Line 67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06" name="Line 69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07" name="Line 67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08" name="Line 69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34</xdr:row>
      <xdr:rowOff>1543050</xdr:rowOff>
    </xdr:from>
    <xdr:to>
      <xdr:col>22</xdr:col>
      <xdr:colOff>0</xdr:colOff>
      <xdr:row>35</xdr:row>
      <xdr:rowOff>9525</xdr:rowOff>
    </xdr:to>
    <xdr:sp macro="" textlink="">
      <xdr:nvSpPr>
        <xdr:cNvPr id="4709" name="Line 24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34</xdr:row>
      <xdr:rowOff>1562100</xdr:rowOff>
    </xdr:from>
    <xdr:to>
      <xdr:col>26</xdr:col>
      <xdr:colOff>0</xdr:colOff>
      <xdr:row>35</xdr:row>
      <xdr:rowOff>28575</xdr:rowOff>
    </xdr:to>
    <xdr:sp macro="" textlink="">
      <xdr:nvSpPr>
        <xdr:cNvPr id="4710" name="Line 26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34</xdr:row>
      <xdr:rowOff>1543050</xdr:rowOff>
    </xdr:from>
    <xdr:to>
      <xdr:col>22</xdr:col>
      <xdr:colOff>0</xdr:colOff>
      <xdr:row>35</xdr:row>
      <xdr:rowOff>9525</xdr:rowOff>
    </xdr:to>
    <xdr:sp macro="" textlink="">
      <xdr:nvSpPr>
        <xdr:cNvPr id="4711" name="Line 548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34</xdr:row>
      <xdr:rowOff>1562100</xdr:rowOff>
    </xdr:from>
    <xdr:to>
      <xdr:col>26</xdr:col>
      <xdr:colOff>0</xdr:colOff>
      <xdr:row>35</xdr:row>
      <xdr:rowOff>28575</xdr:rowOff>
    </xdr:to>
    <xdr:sp macro="" textlink="">
      <xdr:nvSpPr>
        <xdr:cNvPr id="4712" name="Line 55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13" name="Line 67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14" name="Line 69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15" name="Line 67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16" name="Line 69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17" name="Line 67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18" name="Line 69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19" name="Line 67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20" name="Line 6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21" name="Line 67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22" name="Line 69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23" name="Line 67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24" name="Line 69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34</xdr:row>
      <xdr:rowOff>1543050</xdr:rowOff>
    </xdr:from>
    <xdr:to>
      <xdr:col>22</xdr:col>
      <xdr:colOff>0</xdr:colOff>
      <xdr:row>35</xdr:row>
      <xdr:rowOff>9525</xdr:rowOff>
    </xdr:to>
    <xdr:sp macro="" textlink="">
      <xdr:nvSpPr>
        <xdr:cNvPr id="4725" name="Line 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34</xdr:row>
      <xdr:rowOff>1562100</xdr:rowOff>
    </xdr:from>
    <xdr:to>
      <xdr:col>26</xdr:col>
      <xdr:colOff>0</xdr:colOff>
      <xdr:row>35</xdr:row>
      <xdr:rowOff>28575</xdr:rowOff>
    </xdr:to>
    <xdr:sp macro="" textlink="">
      <xdr:nvSpPr>
        <xdr:cNvPr id="4726" name="Line 26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34</xdr:row>
      <xdr:rowOff>1543050</xdr:rowOff>
    </xdr:from>
    <xdr:to>
      <xdr:col>22</xdr:col>
      <xdr:colOff>0</xdr:colOff>
      <xdr:row>35</xdr:row>
      <xdr:rowOff>9525</xdr:rowOff>
    </xdr:to>
    <xdr:sp macro="" textlink="">
      <xdr:nvSpPr>
        <xdr:cNvPr id="4727" name="Line 548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34</xdr:row>
      <xdr:rowOff>1562100</xdr:rowOff>
    </xdr:from>
    <xdr:to>
      <xdr:col>26</xdr:col>
      <xdr:colOff>0</xdr:colOff>
      <xdr:row>35</xdr:row>
      <xdr:rowOff>28575</xdr:rowOff>
    </xdr:to>
    <xdr:sp macro="" textlink="">
      <xdr:nvSpPr>
        <xdr:cNvPr id="4728" name="Line 550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29" name="Line 67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30" name="Line 6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31" name="Line 67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32" name="Line 69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33" name="Line 67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34" name="Line 69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735" name="Text Box 3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36" name="Line 67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737" name="Line 68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38" name="Line 69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39" name="Line 67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40" name="Line 6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41" name="Line 67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42" name="Line 69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34</xdr:row>
      <xdr:rowOff>1543050</xdr:rowOff>
    </xdr:from>
    <xdr:to>
      <xdr:col>35</xdr:col>
      <xdr:colOff>0</xdr:colOff>
      <xdr:row>35</xdr:row>
      <xdr:rowOff>9525</xdr:rowOff>
    </xdr:to>
    <xdr:sp macro="" textlink="">
      <xdr:nvSpPr>
        <xdr:cNvPr id="4743" name="Line 24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34</xdr:row>
      <xdr:rowOff>1562100</xdr:rowOff>
    </xdr:from>
    <xdr:to>
      <xdr:col>39</xdr:col>
      <xdr:colOff>0</xdr:colOff>
      <xdr:row>35</xdr:row>
      <xdr:rowOff>28575</xdr:rowOff>
    </xdr:to>
    <xdr:sp macro="" textlink="">
      <xdr:nvSpPr>
        <xdr:cNvPr id="4744" name="Line 26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34</xdr:row>
      <xdr:rowOff>1543050</xdr:rowOff>
    </xdr:from>
    <xdr:to>
      <xdr:col>35</xdr:col>
      <xdr:colOff>0</xdr:colOff>
      <xdr:row>35</xdr:row>
      <xdr:rowOff>9525</xdr:rowOff>
    </xdr:to>
    <xdr:sp macro="" textlink="">
      <xdr:nvSpPr>
        <xdr:cNvPr id="4745" name="Line 548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34</xdr:row>
      <xdr:rowOff>1562100</xdr:rowOff>
    </xdr:from>
    <xdr:to>
      <xdr:col>39</xdr:col>
      <xdr:colOff>0</xdr:colOff>
      <xdr:row>35</xdr:row>
      <xdr:rowOff>28575</xdr:rowOff>
    </xdr:to>
    <xdr:sp macro="" textlink="">
      <xdr:nvSpPr>
        <xdr:cNvPr id="4746" name="Line 550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47" name="Line 67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48" name="Line 69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49" name="Line 67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50" name="Line 6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51" name="Line 67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52" name="Line 69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53" name="Line 67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54" name="Line 69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55" name="Line 67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56" name="Line 69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57" name="Line 67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58" name="Line 69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34</xdr:row>
      <xdr:rowOff>1543050</xdr:rowOff>
    </xdr:from>
    <xdr:to>
      <xdr:col>35</xdr:col>
      <xdr:colOff>0</xdr:colOff>
      <xdr:row>35</xdr:row>
      <xdr:rowOff>9525</xdr:rowOff>
    </xdr:to>
    <xdr:sp macro="" textlink="">
      <xdr:nvSpPr>
        <xdr:cNvPr id="4759" name="Line 24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34</xdr:row>
      <xdr:rowOff>1562100</xdr:rowOff>
    </xdr:from>
    <xdr:to>
      <xdr:col>39</xdr:col>
      <xdr:colOff>0</xdr:colOff>
      <xdr:row>35</xdr:row>
      <xdr:rowOff>28575</xdr:rowOff>
    </xdr:to>
    <xdr:sp macro="" textlink="">
      <xdr:nvSpPr>
        <xdr:cNvPr id="4760" name="Line 26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34</xdr:row>
      <xdr:rowOff>1543050</xdr:rowOff>
    </xdr:from>
    <xdr:to>
      <xdr:col>35</xdr:col>
      <xdr:colOff>0</xdr:colOff>
      <xdr:row>35</xdr:row>
      <xdr:rowOff>9525</xdr:rowOff>
    </xdr:to>
    <xdr:sp macro="" textlink="">
      <xdr:nvSpPr>
        <xdr:cNvPr id="4761" name="Line 548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34</xdr:row>
      <xdr:rowOff>1562100</xdr:rowOff>
    </xdr:from>
    <xdr:to>
      <xdr:col>39</xdr:col>
      <xdr:colOff>0</xdr:colOff>
      <xdr:row>35</xdr:row>
      <xdr:rowOff>28575</xdr:rowOff>
    </xdr:to>
    <xdr:sp macro="" textlink="">
      <xdr:nvSpPr>
        <xdr:cNvPr id="4762" name="Line 550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63" name="Line 67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64" name="Line 69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65" name="Line 67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66" name="Line 69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67" name="Line 67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68" name="Line 69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769" name="Text Box 33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70" name="Line 67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771" name="Line 68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72" name="Line 69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73" name="Line 67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74" name="Line 69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75" name="Line 67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76" name="Line 69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34</xdr:row>
      <xdr:rowOff>1543050</xdr:rowOff>
    </xdr:from>
    <xdr:to>
      <xdr:col>48</xdr:col>
      <xdr:colOff>0</xdr:colOff>
      <xdr:row>35</xdr:row>
      <xdr:rowOff>9525</xdr:rowOff>
    </xdr:to>
    <xdr:sp macro="" textlink="">
      <xdr:nvSpPr>
        <xdr:cNvPr id="4777" name="Line 24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ShapeType="1"/>
        </xdr:cNvSpPr>
      </xdr:nvSpPr>
      <xdr:spPr bwMode="auto">
        <a:xfrm flipV="1">
          <a:off x="5882640" y="21636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34</xdr:row>
      <xdr:rowOff>1562100</xdr:rowOff>
    </xdr:from>
    <xdr:to>
      <xdr:col>52</xdr:col>
      <xdr:colOff>0</xdr:colOff>
      <xdr:row>35</xdr:row>
      <xdr:rowOff>28575</xdr:rowOff>
    </xdr:to>
    <xdr:sp macro="" textlink="">
      <xdr:nvSpPr>
        <xdr:cNvPr id="4778" name="Line 26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ShapeType="1"/>
        </xdr:cNvSpPr>
      </xdr:nvSpPr>
      <xdr:spPr bwMode="auto">
        <a:xfrm flipV="1">
          <a:off x="7399020" y="21640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34</xdr:row>
      <xdr:rowOff>1543050</xdr:rowOff>
    </xdr:from>
    <xdr:to>
      <xdr:col>48</xdr:col>
      <xdr:colOff>0</xdr:colOff>
      <xdr:row>35</xdr:row>
      <xdr:rowOff>9525</xdr:rowOff>
    </xdr:to>
    <xdr:sp macro="" textlink="">
      <xdr:nvSpPr>
        <xdr:cNvPr id="4779" name="Line 54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ShapeType="1"/>
        </xdr:cNvSpPr>
      </xdr:nvSpPr>
      <xdr:spPr bwMode="auto">
        <a:xfrm flipV="1">
          <a:off x="5882640" y="21636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34</xdr:row>
      <xdr:rowOff>1562100</xdr:rowOff>
    </xdr:from>
    <xdr:to>
      <xdr:col>52</xdr:col>
      <xdr:colOff>0</xdr:colOff>
      <xdr:row>35</xdr:row>
      <xdr:rowOff>28575</xdr:rowOff>
    </xdr:to>
    <xdr:sp macro="" textlink="">
      <xdr:nvSpPr>
        <xdr:cNvPr id="4780" name="Line 550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ShapeType="1"/>
        </xdr:cNvSpPr>
      </xdr:nvSpPr>
      <xdr:spPr bwMode="auto">
        <a:xfrm flipV="1">
          <a:off x="7399020" y="21640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81" name="Line 67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82" name="Line 69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83" name="Line 67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84" name="Line 69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85" name="Line 67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86" name="Line 69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87" name="Line 67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88" name="Line 69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89" name="Line 67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90" name="Line 6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91" name="Line 67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92" name="Line 69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34</xdr:row>
      <xdr:rowOff>1543050</xdr:rowOff>
    </xdr:from>
    <xdr:to>
      <xdr:col>48</xdr:col>
      <xdr:colOff>0</xdr:colOff>
      <xdr:row>35</xdr:row>
      <xdr:rowOff>9525</xdr:rowOff>
    </xdr:to>
    <xdr:sp macro="" textlink="">
      <xdr:nvSpPr>
        <xdr:cNvPr id="4793" name="Line 24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ShapeType="1"/>
        </xdr:cNvSpPr>
      </xdr:nvSpPr>
      <xdr:spPr bwMode="auto">
        <a:xfrm flipV="1">
          <a:off x="5882640" y="21636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34</xdr:row>
      <xdr:rowOff>1562100</xdr:rowOff>
    </xdr:from>
    <xdr:to>
      <xdr:col>52</xdr:col>
      <xdr:colOff>0</xdr:colOff>
      <xdr:row>35</xdr:row>
      <xdr:rowOff>28575</xdr:rowOff>
    </xdr:to>
    <xdr:sp macro="" textlink="">
      <xdr:nvSpPr>
        <xdr:cNvPr id="4794" name="Line 26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ShapeType="1"/>
        </xdr:cNvSpPr>
      </xdr:nvSpPr>
      <xdr:spPr bwMode="auto">
        <a:xfrm flipV="1">
          <a:off x="7399020" y="21640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34</xdr:row>
      <xdr:rowOff>1543050</xdr:rowOff>
    </xdr:from>
    <xdr:to>
      <xdr:col>48</xdr:col>
      <xdr:colOff>0</xdr:colOff>
      <xdr:row>35</xdr:row>
      <xdr:rowOff>9525</xdr:rowOff>
    </xdr:to>
    <xdr:sp macro="" textlink="">
      <xdr:nvSpPr>
        <xdr:cNvPr id="4795" name="Line 548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ShapeType="1"/>
        </xdr:cNvSpPr>
      </xdr:nvSpPr>
      <xdr:spPr bwMode="auto">
        <a:xfrm flipV="1">
          <a:off x="5882640" y="21636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34</xdr:row>
      <xdr:rowOff>1562100</xdr:rowOff>
    </xdr:from>
    <xdr:to>
      <xdr:col>52</xdr:col>
      <xdr:colOff>0</xdr:colOff>
      <xdr:row>35</xdr:row>
      <xdr:rowOff>28575</xdr:rowOff>
    </xdr:to>
    <xdr:sp macro="" textlink="">
      <xdr:nvSpPr>
        <xdr:cNvPr id="4796" name="Line 550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ShapeType="1"/>
        </xdr:cNvSpPr>
      </xdr:nvSpPr>
      <xdr:spPr bwMode="auto">
        <a:xfrm flipV="1">
          <a:off x="7399020" y="21640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97" name="Line 67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98" name="Line 69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99" name="Line 67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00" name="Line 6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01" name="Line 67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02" name="Line 69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803" name="Text Box 33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04" name="Line 67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805" name="Line 68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06" name="Line 69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07" name="Line 67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08" name="Line 69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09" name="Line 67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10" name="Line 6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11" name="Line 67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12" name="Line 69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13" name="Line 67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14" name="Line 69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15" name="Line 67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16" name="Line 69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17" name="Line 67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18" name="Line 69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19" name="Line 67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20" name="Line 6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21" name="Line 67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22" name="Line 69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23" name="Line 67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24" name="Line 69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25" name="Line 67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26" name="Line 69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827" name="Line 67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828" name="Line 69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829" name="Text Box 33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30" name="Line 67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4831" name="Line 68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32" name="Line 69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33" name="Line 67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34" name="Line 69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35" name="Line 67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36" name="Line 69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34</xdr:row>
      <xdr:rowOff>1543050</xdr:rowOff>
    </xdr:from>
    <xdr:to>
      <xdr:col>74</xdr:col>
      <xdr:colOff>0</xdr:colOff>
      <xdr:row>35</xdr:row>
      <xdr:rowOff>9525</xdr:rowOff>
    </xdr:to>
    <xdr:sp macro="" textlink="">
      <xdr:nvSpPr>
        <xdr:cNvPr id="4837" name="Line 24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34</xdr:row>
      <xdr:rowOff>1562100</xdr:rowOff>
    </xdr:from>
    <xdr:to>
      <xdr:col>78</xdr:col>
      <xdr:colOff>0</xdr:colOff>
      <xdr:row>35</xdr:row>
      <xdr:rowOff>28575</xdr:rowOff>
    </xdr:to>
    <xdr:sp macro="" textlink="">
      <xdr:nvSpPr>
        <xdr:cNvPr id="4838" name="Line 26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34</xdr:row>
      <xdr:rowOff>1543050</xdr:rowOff>
    </xdr:from>
    <xdr:to>
      <xdr:col>74</xdr:col>
      <xdr:colOff>0</xdr:colOff>
      <xdr:row>35</xdr:row>
      <xdr:rowOff>9525</xdr:rowOff>
    </xdr:to>
    <xdr:sp macro="" textlink="">
      <xdr:nvSpPr>
        <xdr:cNvPr id="4839" name="Line 54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34</xdr:row>
      <xdr:rowOff>1562100</xdr:rowOff>
    </xdr:from>
    <xdr:to>
      <xdr:col>78</xdr:col>
      <xdr:colOff>0</xdr:colOff>
      <xdr:row>35</xdr:row>
      <xdr:rowOff>28575</xdr:rowOff>
    </xdr:to>
    <xdr:sp macro="" textlink="">
      <xdr:nvSpPr>
        <xdr:cNvPr id="4840" name="Line 550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41" name="Line 67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42" name="Line 69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43" name="Line 67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44" name="Line 69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45" name="Line 67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46" name="Line 69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47" name="Line 67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48" name="Line 69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49" name="Line 67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50" name="Line 6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51" name="Line 6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52" name="Line 69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34</xdr:row>
      <xdr:rowOff>1543050</xdr:rowOff>
    </xdr:from>
    <xdr:to>
      <xdr:col>74</xdr:col>
      <xdr:colOff>0</xdr:colOff>
      <xdr:row>35</xdr:row>
      <xdr:rowOff>9525</xdr:rowOff>
    </xdr:to>
    <xdr:sp macro="" textlink="">
      <xdr:nvSpPr>
        <xdr:cNvPr id="4853" name="Line 24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34</xdr:row>
      <xdr:rowOff>1562100</xdr:rowOff>
    </xdr:from>
    <xdr:to>
      <xdr:col>78</xdr:col>
      <xdr:colOff>0</xdr:colOff>
      <xdr:row>35</xdr:row>
      <xdr:rowOff>28575</xdr:rowOff>
    </xdr:to>
    <xdr:sp macro="" textlink="">
      <xdr:nvSpPr>
        <xdr:cNvPr id="4854" name="Line 26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34</xdr:row>
      <xdr:rowOff>1543050</xdr:rowOff>
    </xdr:from>
    <xdr:to>
      <xdr:col>74</xdr:col>
      <xdr:colOff>0</xdr:colOff>
      <xdr:row>35</xdr:row>
      <xdr:rowOff>9525</xdr:rowOff>
    </xdr:to>
    <xdr:sp macro="" textlink="">
      <xdr:nvSpPr>
        <xdr:cNvPr id="4855" name="Line 548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ShapeType="1"/>
        </xdr:cNvSpPr>
      </xdr:nvSpPr>
      <xdr:spPr bwMode="auto">
        <a:xfrm flipV="1">
          <a:off x="5882640" y="136283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34</xdr:row>
      <xdr:rowOff>1562100</xdr:rowOff>
    </xdr:from>
    <xdr:to>
      <xdr:col>78</xdr:col>
      <xdr:colOff>0</xdr:colOff>
      <xdr:row>35</xdr:row>
      <xdr:rowOff>28575</xdr:rowOff>
    </xdr:to>
    <xdr:sp macro="" textlink="">
      <xdr:nvSpPr>
        <xdr:cNvPr id="4856" name="Line 550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ShapeType="1"/>
        </xdr:cNvSpPr>
      </xdr:nvSpPr>
      <xdr:spPr bwMode="auto">
        <a:xfrm flipV="1">
          <a:off x="7399020" y="136321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57" name="Line 67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58" name="Line 69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59" name="Line 67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60" name="Line 6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861" name="Line 67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862" name="Line 69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863" name="Text Box 33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64" name="Line 67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865" name="Line 68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66" name="Line 69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67" name="Line 67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68" name="Line 69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69" name="Line 67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70" name="Line 6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71" name="Line 67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72" name="Line 69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73" name="Line 67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74" name="Line 69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75" name="Line 67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76" name="Line 69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77" name="Line 67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78" name="Line 69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79" name="Line 67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80" name="Line 6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81" name="Line 67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82" name="Line 69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83" name="Line 67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84" name="Line 69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85" name="Line 67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86" name="Line 69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87" name="Line 67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88" name="Line 69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889" name="Text Box 33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7545705" y="6972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90" name="Line 67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891" name="Line 68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ShapeType="1"/>
        </xdr:cNvSpPr>
      </xdr:nvSpPr>
      <xdr:spPr bwMode="auto">
        <a:xfrm flipV="1">
          <a:off x="6400800" y="702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92" name="Line 69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93" name="Line 67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94" name="Line 69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895" name="Line 67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896" name="Line 69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34</xdr:row>
      <xdr:rowOff>1543050</xdr:rowOff>
    </xdr:from>
    <xdr:to>
      <xdr:col>48</xdr:col>
      <xdr:colOff>0</xdr:colOff>
      <xdr:row>35</xdr:row>
      <xdr:rowOff>9525</xdr:rowOff>
    </xdr:to>
    <xdr:sp macro="" textlink="">
      <xdr:nvSpPr>
        <xdr:cNvPr id="4897" name="Line 24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ShapeType="1"/>
        </xdr:cNvSpPr>
      </xdr:nvSpPr>
      <xdr:spPr bwMode="auto">
        <a:xfrm flipV="1">
          <a:off x="5615940" y="18611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34</xdr:row>
      <xdr:rowOff>1562100</xdr:rowOff>
    </xdr:from>
    <xdr:to>
      <xdr:col>52</xdr:col>
      <xdr:colOff>0</xdr:colOff>
      <xdr:row>35</xdr:row>
      <xdr:rowOff>28575</xdr:rowOff>
    </xdr:to>
    <xdr:sp macro="" textlink="">
      <xdr:nvSpPr>
        <xdr:cNvPr id="4898" name="Line 26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ShapeType="1"/>
        </xdr:cNvSpPr>
      </xdr:nvSpPr>
      <xdr:spPr bwMode="auto">
        <a:xfrm flipV="1">
          <a:off x="7132320" y="18615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34</xdr:row>
      <xdr:rowOff>1543050</xdr:rowOff>
    </xdr:from>
    <xdr:to>
      <xdr:col>48</xdr:col>
      <xdr:colOff>0</xdr:colOff>
      <xdr:row>35</xdr:row>
      <xdr:rowOff>9525</xdr:rowOff>
    </xdr:to>
    <xdr:sp macro="" textlink="">
      <xdr:nvSpPr>
        <xdr:cNvPr id="4899" name="Line 54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ShapeType="1"/>
        </xdr:cNvSpPr>
      </xdr:nvSpPr>
      <xdr:spPr bwMode="auto">
        <a:xfrm flipV="1">
          <a:off x="5615940" y="18611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34</xdr:row>
      <xdr:rowOff>1562100</xdr:rowOff>
    </xdr:from>
    <xdr:to>
      <xdr:col>52</xdr:col>
      <xdr:colOff>0</xdr:colOff>
      <xdr:row>35</xdr:row>
      <xdr:rowOff>28575</xdr:rowOff>
    </xdr:to>
    <xdr:sp macro="" textlink="">
      <xdr:nvSpPr>
        <xdr:cNvPr id="4900" name="Line 550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ShapeType="1"/>
        </xdr:cNvSpPr>
      </xdr:nvSpPr>
      <xdr:spPr bwMode="auto">
        <a:xfrm flipV="1">
          <a:off x="7132320" y="18615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901" name="Line 67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902" name="Line 69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903" name="Line 67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904" name="Line 69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905" name="Line 67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906" name="Line 69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907" name="Line 67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908" name="Line 69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909" name="Line 67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910" name="Line 6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911" name="Line 67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912" name="Line 69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34</xdr:row>
      <xdr:rowOff>1543050</xdr:rowOff>
    </xdr:from>
    <xdr:to>
      <xdr:col>48</xdr:col>
      <xdr:colOff>0</xdr:colOff>
      <xdr:row>35</xdr:row>
      <xdr:rowOff>9525</xdr:rowOff>
    </xdr:to>
    <xdr:sp macro="" textlink="">
      <xdr:nvSpPr>
        <xdr:cNvPr id="4913" name="Line 24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ShapeType="1"/>
        </xdr:cNvSpPr>
      </xdr:nvSpPr>
      <xdr:spPr bwMode="auto">
        <a:xfrm flipV="1">
          <a:off x="5615940" y="18611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34</xdr:row>
      <xdr:rowOff>1562100</xdr:rowOff>
    </xdr:from>
    <xdr:to>
      <xdr:col>52</xdr:col>
      <xdr:colOff>0</xdr:colOff>
      <xdr:row>35</xdr:row>
      <xdr:rowOff>28575</xdr:rowOff>
    </xdr:to>
    <xdr:sp macro="" textlink="">
      <xdr:nvSpPr>
        <xdr:cNvPr id="4914" name="Line 26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ShapeType="1"/>
        </xdr:cNvSpPr>
      </xdr:nvSpPr>
      <xdr:spPr bwMode="auto">
        <a:xfrm flipV="1">
          <a:off x="7132320" y="18615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34</xdr:row>
      <xdr:rowOff>1543050</xdr:rowOff>
    </xdr:from>
    <xdr:to>
      <xdr:col>48</xdr:col>
      <xdr:colOff>0</xdr:colOff>
      <xdr:row>35</xdr:row>
      <xdr:rowOff>9525</xdr:rowOff>
    </xdr:to>
    <xdr:sp macro="" textlink="">
      <xdr:nvSpPr>
        <xdr:cNvPr id="4915" name="Line 548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ShapeType="1"/>
        </xdr:cNvSpPr>
      </xdr:nvSpPr>
      <xdr:spPr bwMode="auto">
        <a:xfrm flipV="1">
          <a:off x="5615940" y="18611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34</xdr:row>
      <xdr:rowOff>1562100</xdr:rowOff>
    </xdr:from>
    <xdr:to>
      <xdr:col>52</xdr:col>
      <xdr:colOff>0</xdr:colOff>
      <xdr:row>35</xdr:row>
      <xdr:rowOff>28575</xdr:rowOff>
    </xdr:to>
    <xdr:sp macro="" textlink="">
      <xdr:nvSpPr>
        <xdr:cNvPr id="4916" name="Line 550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ShapeType="1"/>
        </xdr:cNvSpPr>
      </xdr:nvSpPr>
      <xdr:spPr bwMode="auto">
        <a:xfrm flipV="1">
          <a:off x="7132320" y="18615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917" name="Line 67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918" name="Line 69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919" name="Line 67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920" name="Line 6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921" name="Line 67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ShapeType="1"/>
        </xdr:cNvSpPr>
      </xdr:nvSpPr>
      <xdr:spPr bwMode="auto">
        <a:xfrm flipV="1">
          <a:off x="56159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922" name="Line 69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ShapeType="1"/>
        </xdr:cNvSpPr>
      </xdr:nvSpPr>
      <xdr:spPr bwMode="auto">
        <a:xfrm flipV="1">
          <a:off x="71323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12</xdr:row>
      <xdr:rowOff>1543050</xdr:rowOff>
    </xdr:from>
    <xdr:to>
      <xdr:col>28</xdr:col>
      <xdr:colOff>0</xdr:colOff>
      <xdr:row>12</xdr:row>
      <xdr:rowOff>1685925</xdr:rowOff>
    </xdr:to>
    <xdr:sp macro="" textlink="">
      <xdr:nvSpPr>
        <xdr:cNvPr id="4923" name="Text Box 33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7812405" y="6972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24" name="Line 67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12</xdr:row>
      <xdr:rowOff>1533525</xdr:rowOff>
    </xdr:from>
    <xdr:to>
      <xdr:col>24</xdr:col>
      <xdr:colOff>0</xdr:colOff>
      <xdr:row>13</xdr:row>
      <xdr:rowOff>0</xdr:rowOff>
    </xdr:to>
    <xdr:sp macro="" textlink="">
      <xdr:nvSpPr>
        <xdr:cNvPr id="4925" name="Line 68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ShapeType="1"/>
        </xdr:cNvSpPr>
      </xdr:nvSpPr>
      <xdr:spPr bwMode="auto">
        <a:xfrm flipV="1">
          <a:off x="6667500" y="702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26" name="Line 69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27" name="Line 67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28" name="Line 69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29" name="Line 67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30" name="Line 6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46</xdr:row>
      <xdr:rowOff>1543050</xdr:rowOff>
    </xdr:from>
    <xdr:to>
      <xdr:col>22</xdr:col>
      <xdr:colOff>0</xdr:colOff>
      <xdr:row>47</xdr:row>
      <xdr:rowOff>9525</xdr:rowOff>
    </xdr:to>
    <xdr:sp macro="" textlink="">
      <xdr:nvSpPr>
        <xdr:cNvPr id="4931" name="Line 24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ShapeType="1"/>
        </xdr:cNvSpPr>
      </xdr:nvSpPr>
      <xdr:spPr bwMode="auto">
        <a:xfrm flipV="1">
          <a:off x="588264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46</xdr:row>
      <xdr:rowOff>1562100</xdr:rowOff>
    </xdr:from>
    <xdr:to>
      <xdr:col>26</xdr:col>
      <xdr:colOff>0</xdr:colOff>
      <xdr:row>47</xdr:row>
      <xdr:rowOff>28575</xdr:rowOff>
    </xdr:to>
    <xdr:sp macro="" textlink="">
      <xdr:nvSpPr>
        <xdr:cNvPr id="4932" name="Line 2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ShapeType="1"/>
        </xdr:cNvSpPr>
      </xdr:nvSpPr>
      <xdr:spPr bwMode="auto">
        <a:xfrm flipV="1">
          <a:off x="739902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46</xdr:row>
      <xdr:rowOff>1543050</xdr:rowOff>
    </xdr:from>
    <xdr:to>
      <xdr:col>22</xdr:col>
      <xdr:colOff>0</xdr:colOff>
      <xdr:row>47</xdr:row>
      <xdr:rowOff>9525</xdr:rowOff>
    </xdr:to>
    <xdr:sp macro="" textlink="">
      <xdr:nvSpPr>
        <xdr:cNvPr id="4933" name="Line 548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ShapeType="1"/>
        </xdr:cNvSpPr>
      </xdr:nvSpPr>
      <xdr:spPr bwMode="auto">
        <a:xfrm flipV="1">
          <a:off x="588264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46</xdr:row>
      <xdr:rowOff>1562100</xdr:rowOff>
    </xdr:from>
    <xdr:to>
      <xdr:col>26</xdr:col>
      <xdr:colOff>0</xdr:colOff>
      <xdr:row>47</xdr:row>
      <xdr:rowOff>28575</xdr:rowOff>
    </xdr:to>
    <xdr:sp macro="" textlink="">
      <xdr:nvSpPr>
        <xdr:cNvPr id="4934" name="Line 55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ShapeType="1"/>
        </xdr:cNvSpPr>
      </xdr:nvSpPr>
      <xdr:spPr bwMode="auto">
        <a:xfrm flipV="1">
          <a:off x="739902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35" name="Line 67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36" name="Line 69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37" name="Line 67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38" name="Line 69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39" name="Line 67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40" name="Line 6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41" name="Line 67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42" name="Line 69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43" name="Line 67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44" name="Line 69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45" name="Line 67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46" name="Line 69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46</xdr:row>
      <xdr:rowOff>1543050</xdr:rowOff>
    </xdr:from>
    <xdr:to>
      <xdr:col>22</xdr:col>
      <xdr:colOff>0</xdr:colOff>
      <xdr:row>47</xdr:row>
      <xdr:rowOff>9525</xdr:rowOff>
    </xdr:to>
    <xdr:sp macro="" textlink="">
      <xdr:nvSpPr>
        <xdr:cNvPr id="4947" name="Line 24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ShapeType="1"/>
        </xdr:cNvSpPr>
      </xdr:nvSpPr>
      <xdr:spPr bwMode="auto">
        <a:xfrm flipV="1">
          <a:off x="588264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46</xdr:row>
      <xdr:rowOff>1562100</xdr:rowOff>
    </xdr:from>
    <xdr:to>
      <xdr:col>26</xdr:col>
      <xdr:colOff>0</xdr:colOff>
      <xdr:row>47</xdr:row>
      <xdr:rowOff>28575</xdr:rowOff>
    </xdr:to>
    <xdr:sp macro="" textlink="">
      <xdr:nvSpPr>
        <xdr:cNvPr id="4948" name="Line 26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ShapeType="1"/>
        </xdr:cNvSpPr>
      </xdr:nvSpPr>
      <xdr:spPr bwMode="auto">
        <a:xfrm flipV="1">
          <a:off x="739902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46</xdr:row>
      <xdr:rowOff>1543050</xdr:rowOff>
    </xdr:from>
    <xdr:to>
      <xdr:col>22</xdr:col>
      <xdr:colOff>0</xdr:colOff>
      <xdr:row>47</xdr:row>
      <xdr:rowOff>9525</xdr:rowOff>
    </xdr:to>
    <xdr:sp macro="" textlink="">
      <xdr:nvSpPr>
        <xdr:cNvPr id="4949" name="Line 54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ShapeType="1"/>
        </xdr:cNvSpPr>
      </xdr:nvSpPr>
      <xdr:spPr bwMode="auto">
        <a:xfrm flipV="1">
          <a:off x="588264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46</xdr:row>
      <xdr:rowOff>1562100</xdr:rowOff>
    </xdr:from>
    <xdr:to>
      <xdr:col>26</xdr:col>
      <xdr:colOff>0</xdr:colOff>
      <xdr:row>47</xdr:row>
      <xdr:rowOff>28575</xdr:rowOff>
    </xdr:to>
    <xdr:sp macro="" textlink="">
      <xdr:nvSpPr>
        <xdr:cNvPr id="4950" name="Line 550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ShapeType="1"/>
        </xdr:cNvSpPr>
      </xdr:nvSpPr>
      <xdr:spPr bwMode="auto">
        <a:xfrm flipV="1">
          <a:off x="739902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51" name="Line 67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52" name="Line 69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53" name="Line 67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54" name="Line 69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12</xdr:row>
      <xdr:rowOff>1543050</xdr:rowOff>
    </xdr:from>
    <xdr:to>
      <xdr:col>22</xdr:col>
      <xdr:colOff>0</xdr:colOff>
      <xdr:row>13</xdr:row>
      <xdr:rowOff>9525</xdr:rowOff>
    </xdr:to>
    <xdr:sp macro="" textlink="">
      <xdr:nvSpPr>
        <xdr:cNvPr id="4955" name="Line 67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ShapeType="1"/>
        </xdr:cNvSpPr>
      </xdr:nvSpPr>
      <xdr:spPr bwMode="auto">
        <a:xfrm flipV="1">
          <a:off x="58826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1562100</xdr:rowOff>
    </xdr:from>
    <xdr:to>
      <xdr:col>26</xdr:col>
      <xdr:colOff>0</xdr:colOff>
      <xdr:row>13</xdr:row>
      <xdr:rowOff>28575</xdr:rowOff>
    </xdr:to>
    <xdr:sp macro="" textlink="">
      <xdr:nvSpPr>
        <xdr:cNvPr id="4956" name="Line 69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ShapeType="1"/>
        </xdr:cNvSpPr>
      </xdr:nvSpPr>
      <xdr:spPr bwMode="auto">
        <a:xfrm flipV="1">
          <a:off x="73990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12</xdr:row>
      <xdr:rowOff>1543050</xdr:rowOff>
    </xdr:from>
    <xdr:to>
      <xdr:col>41</xdr:col>
      <xdr:colOff>0</xdr:colOff>
      <xdr:row>12</xdr:row>
      <xdr:rowOff>1685925</xdr:rowOff>
    </xdr:to>
    <xdr:sp macro="" textlink="">
      <xdr:nvSpPr>
        <xdr:cNvPr id="4957" name="Text Box 3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7431405" y="6972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58" name="Line 6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12</xdr:row>
      <xdr:rowOff>1533525</xdr:rowOff>
    </xdr:from>
    <xdr:to>
      <xdr:col>37</xdr:col>
      <xdr:colOff>0</xdr:colOff>
      <xdr:row>13</xdr:row>
      <xdr:rowOff>0</xdr:rowOff>
    </xdr:to>
    <xdr:sp macro="" textlink="">
      <xdr:nvSpPr>
        <xdr:cNvPr id="4959" name="Line 6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ShapeType="1"/>
        </xdr:cNvSpPr>
      </xdr:nvSpPr>
      <xdr:spPr bwMode="auto">
        <a:xfrm flipV="1">
          <a:off x="6240780" y="702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60" name="Line 6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61" name="Line 67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62" name="Line 69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63" name="Line 67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64" name="Line 69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46</xdr:row>
      <xdr:rowOff>1543050</xdr:rowOff>
    </xdr:from>
    <xdr:to>
      <xdr:col>35</xdr:col>
      <xdr:colOff>0</xdr:colOff>
      <xdr:row>47</xdr:row>
      <xdr:rowOff>9525</xdr:rowOff>
    </xdr:to>
    <xdr:sp macro="" textlink="">
      <xdr:nvSpPr>
        <xdr:cNvPr id="4965" name="Line 2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ShapeType="1"/>
        </xdr:cNvSpPr>
      </xdr:nvSpPr>
      <xdr:spPr bwMode="auto">
        <a:xfrm flipV="1">
          <a:off x="542544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46</xdr:row>
      <xdr:rowOff>1562100</xdr:rowOff>
    </xdr:from>
    <xdr:to>
      <xdr:col>39</xdr:col>
      <xdr:colOff>0</xdr:colOff>
      <xdr:row>47</xdr:row>
      <xdr:rowOff>28575</xdr:rowOff>
    </xdr:to>
    <xdr:sp macro="" textlink="">
      <xdr:nvSpPr>
        <xdr:cNvPr id="4966" name="Line 26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ShapeType="1"/>
        </xdr:cNvSpPr>
      </xdr:nvSpPr>
      <xdr:spPr bwMode="auto">
        <a:xfrm flipV="1">
          <a:off x="700278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46</xdr:row>
      <xdr:rowOff>1543050</xdr:rowOff>
    </xdr:from>
    <xdr:to>
      <xdr:col>35</xdr:col>
      <xdr:colOff>0</xdr:colOff>
      <xdr:row>47</xdr:row>
      <xdr:rowOff>9525</xdr:rowOff>
    </xdr:to>
    <xdr:sp macro="" textlink="">
      <xdr:nvSpPr>
        <xdr:cNvPr id="4967" name="Line 548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ShapeType="1"/>
        </xdr:cNvSpPr>
      </xdr:nvSpPr>
      <xdr:spPr bwMode="auto">
        <a:xfrm flipV="1">
          <a:off x="542544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46</xdr:row>
      <xdr:rowOff>1562100</xdr:rowOff>
    </xdr:from>
    <xdr:to>
      <xdr:col>39</xdr:col>
      <xdr:colOff>0</xdr:colOff>
      <xdr:row>47</xdr:row>
      <xdr:rowOff>28575</xdr:rowOff>
    </xdr:to>
    <xdr:sp macro="" textlink="">
      <xdr:nvSpPr>
        <xdr:cNvPr id="4968" name="Line 550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ShapeType="1"/>
        </xdr:cNvSpPr>
      </xdr:nvSpPr>
      <xdr:spPr bwMode="auto">
        <a:xfrm flipV="1">
          <a:off x="700278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69" name="Line 67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70" name="Line 6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71" name="Line 67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72" name="Line 69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73" name="Line 67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74" name="Line 69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75" name="Line 67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76" name="Line 69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77" name="Line 67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78" name="Line 69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79" name="Line 67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80" name="Line 6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46</xdr:row>
      <xdr:rowOff>1543050</xdr:rowOff>
    </xdr:from>
    <xdr:to>
      <xdr:col>35</xdr:col>
      <xdr:colOff>0</xdr:colOff>
      <xdr:row>47</xdr:row>
      <xdr:rowOff>9525</xdr:rowOff>
    </xdr:to>
    <xdr:sp macro="" textlink="">
      <xdr:nvSpPr>
        <xdr:cNvPr id="4981" name="Line 24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ShapeType="1"/>
        </xdr:cNvSpPr>
      </xdr:nvSpPr>
      <xdr:spPr bwMode="auto">
        <a:xfrm flipV="1">
          <a:off x="542544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46</xdr:row>
      <xdr:rowOff>1562100</xdr:rowOff>
    </xdr:from>
    <xdr:to>
      <xdr:col>39</xdr:col>
      <xdr:colOff>0</xdr:colOff>
      <xdr:row>47</xdr:row>
      <xdr:rowOff>28575</xdr:rowOff>
    </xdr:to>
    <xdr:sp macro="" textlink="">
      <xdr:nvSpPr>
        <xdr:cNvPr id="4982" name="Line 26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ShapeType="1"/>
        </xdr:cNvSpPr>
      </xdr:nvSpPr>
      <xdr:spPr bwMode="auto">
        <a:xfrm flipV="1">
          <a:off x="700278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46</xdr:row>
      <xdr:rowOff>1543050</xdr:rowOff>
    </xdr:from>
    <xdr:to>
      <xdr:col>35</xdr:col>
      <xdr:colOff>0</xdr:colOff>
      <xdr:row>47</xdr:row>
      <xdr:rowOff>9525</xdr:rowOff>
    </xdr:to>
    <xdr:sp macro="" textlink="">
      <xdr:nvSpPr>
        <xdr:cNvPr id="4983" name="Line 54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ShapeType="1"/>
        </xdr:cNvSpPr>
      </xdr:nvSpPr>
      <xdr:spPr bwMode="auto">
        <a:xfrm flipV="1">
          <a:off x="542544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46</xdr:row>
      <xdr:rowOff>1562100</xdr:rowOff>
    </xdr:from>
    <xdr:to>
      <xdr:col>39</xdr:col>
      <xdr:colOff>0</xdr:colOff>
      <xdr:row>47</xdr:row>
      <xdr:rowOff>28575</xdr:rowOff>
    </xdr:to>
    <xdr:sp macro="" textlink="">
      <xdr:nvSpPr>
        <xdr:cNvPr id="4984" name="Line 55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ShapeType="1"/>
        </xdr:cNvSpPr>
      </xdr:nvSpPr>
      <xdr:spPr bwMode="auto">
        <a:xfrm flipV="1">
          <a:off x="700278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85" name="Line 67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86" name="Line 69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87" name="Line 67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88" name="Line 69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12</xdr:row>
      <xdr:rowOff>1543050</xdr:rowOff>
    </xdr:from>
    <xdr:to>
      <xdr:col>35</xdr:col>
      <xdr:colOff>0</xdr:colOff>
      <xdr:row>13</xdr:row>
      <xdr:rowOff>9525</xdr:rowOff>
    </xdr:to>
    <xdr:sp macro="" textlink="">
      <xdr:nvSpPr>
        <xdr:cNvPr id="4989" name="Line 67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12</xdr:row>
      <xdr:rowOff>1562100</xdr:rowOff>
    </xdr:from>
    <xdr:to>
      <xdr:col>39</xdr:col>
      <xdr:colOff>0</xdr:colOff>
      <xdr:row>13</xdr:row>
      <xdr:rowOff>28575</xdr:rowOff>
    </xdr:to>
    <xdr:sp macro="" textlink="">
      <xdr:nvSpPr>
        <xdr:cNvPr id="4990" name="Line 6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12</xdr:row>
      <xdr:rowOff>1543050</xdr:rowOff>
    </xdr:from>
    <xdr:to>
      <xdr:col>67</xdr:col>
      <xdr:colOff>0</xdr:colOff>
      <xdr:row>12</xdr:row>
      <xdr:rowOff>1685925</xdr:rowOff>
    </xdr:to>
    <xdr:sp macro="" textlink="">
      <xdr:nvSpPr>
        <xdr:cNvPr id="4991" name="Text Box 33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8147685" y="6972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4992" name="Line 67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12</xdr:row>
      <xdr:rowOff>1533525</xdr:rowOff>
    </xdr:from>
    <xdr:to>
      <xdr:col>63</xdr:col>
      <xdr:colOff>0</xdr:colOff>
      <xdr:row>13</xdr:row>
      <xdr:rowOff>0</xdr:rowOff>
    </xdr:to>
    <xdr:sp macro="" textlink="">
      <xdr:nvSpPr>
        <xdr:cNvPr id="4993" name="Line 68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ShapeType="1"/>
        </xdr:cNvSpPr>
      </xdr:nvSpPr>
      <xdr:spPr bwMode="auto">
        <a:xfrm flipV="1">
          <a:off x="6957060" y="702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4994" name="Line 69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4995" name="Line 67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4996" name="Line 69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4997" name="Line 67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4998" name="Line 69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46</xdr:row>
      <xdr:rowOff>1543050</xdr:rowOff>
    </xdr:from>
    <xdr:to>
      <xdr:col>61</xdr:col>
      <xdr:colOff>0</xdr:colOff>
      <xdr:row>47</xdr:row>
      <xdr:rowOff>9525</xdr:rowOff>
    </xdr:to>
    <xdr:sp macro="" textlink="">
      <xdr:nvSpPr>
        <xdr:cNvPr id="4999" name="Line 24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ShapeType="1"/>
        </xdr:cNvSpPr>
      </xdr:nvSpPr>
      <xdr:spPr bwMode="auto">
        <a:xfrm flipV="1">
          <a:off x="614172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46</xdr:row>
      <xdr:rowOff>1562100</xdr:rowOff>
    </xdr:from>
    <xdr:to>
      <xdr:col>65</xdr:col>
      <xdr:colOff>0</xdr:colOff>
      <xdr:row>47</xdr:row>
      <xdr:rowOff>28575</xdr:rowOff>
    </xdr:to>
    <xdr:sp macro="" textlink="">
      <xdr:nvSpPr>
        <xdr:cNvPr id="5000" name="Line 26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ShapeType="1"/>
        </xdr:cNvSpPr>
      </xdr:nvSpPr>
      <xdr:spPr bwMode="auto">
        <a:xfrm flipV="1">
          <a:off x="771906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46</xdr:row>
      <xdr:rowOff>1543050</xdr:rowOff>
    </xdr:from>
    <xdr:to>
      <xdr:col>61</xdr:col>
      <xdr:colOff>0</xdr:colOff>
      <xdr:row>47</xdr:row>
      <xdr:rowOff>9525</xdr:rowOff>
    </xdr:to>
    <xdr:sp macro="" textlink="">
      <xdr:nvSpPr>
        <xdr:cNvPr id="5001" name="Line 548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ShapeType="1"/>
        </xdr:cNvSpPr>
      </xdr:nvSpPr>
      <xdr:spPr bwMode="auto">
        <a:xfrm flipV="1">
          <a:off x="614172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46</xdr:row>
      <xdr:rowOff>1562100</xdr:rowOff>
    </xdr:from>
    <xdr:to>
      <xdr:col>65</xdr:col>
      <xdr:colOff>0</xdr:colOff>
      <xdr:row>47</xdr:row>
      <xdr:rowOff>28575</xdr:rowOff>
    </xdr:to>
    <xdr:sp macro="" textlink="">
      <xdr:nvSpPr>
        <xdr:cNvPr id="5002" name="Line 55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ShapeType="1"/>
        </xdr:cNvSpPr>
      </xdr:nvSpPr>
      <xdr:spPr bwMode="auto">
        <a:xfrm flipV="1">
          <a:off x="771906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5003" name="Line 67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5004" name="Line 69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5005" name="Line 67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5006" name="Line 69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5007" name="Line 67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5008" name="Line 69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5009" name="Line 67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5010" name="Line 6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5011" name="Line 67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5012" name="Line 69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5013" name="Line 67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5014" name="Line 69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46</xdr:row>
      <xdr:rowOff>1543050</xdr:rowOff>
    </xdr:from>
    <xdr:to>
      <xdr:col>61</xdr:col>
      <xdr:colOff>0</xdr:colOff>
      <xdr:row>47</xdr:row>
      <xdr:rowOff>9525</xdr:rowOff>
    </xdr:to>
    <xdr:sp macro="" textlink="">
      <xdr:nvSpPr>
        <xdr:cNvPr id="5015" name="Line 2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ShapeType="1"/>
        </xdr:cNvSpPr>
      </xdr:nvSpPr>
      <xdr:spPr bwMode="auto">
        <a:xfrm flipV="1">
          <a:off x="614172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46</xdr:row>
      <xdr:rowOff>1562100</xdr:rowOff>
    </xdr:from>
    <xdr:to>
      <xdr:col>65</xdr:col>
      <xdr:colOff>0</xdr:colOff>
      <xdr:row>47</xdr:row>
      <xdr:rowOff>28575</xdr:rowOff>
    </xdr:to>
    <xdr:sp macro="" textlink="">
      <xdr:nvSpPr>
        <xdr:cNvPr id="5016" name="Line 26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ShapeType="1"/>
        </xdr:cNvSpPr>
      </xdr:nvSpPr>
      <xdr:spPr bwMode="auto">
        <a:xfrm flipV="1">
          <a:off x="771906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46</xdr:row>
      <xdr:rowOff>1543050</xdr:rowOff>
    </xdr:from>
    <xdr:to>
      <xdr:col>61</xdr:col>
      <xdr:colOff>0</xdr:colOff>
      <xdr:row>47</xdr:row>
      <xdr:rowOff>9525</xdr:rowOff>
    </xdr:to>
    <xdr:sp macro="" textlink="">
      <xdr:nvSpPr>
        <xdr:cNvPr id="5017" name="Line 548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ShapeType="1"/>
        </xdr:cNvSpPr>
      </xdr:nvSpPr>
      <xdr:spPr bwMode="auto">
        <a:xfrm flipV="1">
          <a:off x="614172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46</xdr:row>
      <xdr:rowOff>1562100</xdr:rowOff>
    </xdr:from>
    <xdr:to>
      <xdr:col>65</xdr:col>
      <xdr:colOff>0</xdr:colOff>
      <xdr:row>47</xdr:row>
      <xdr:rowOff>28575</xdr:rowOff>
    </xdr:to>
    <xdr:sp macro="" textlink="">
      <xdr:nvSpPr>
        <xdr:cNvPr id="5018" name="Line 550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ShapeType="1"/>
        </xdr:cNvSpPr>
      </xdr:nvSpPr>
      <xdr:spPr bwMode="auto">
        <a:xfrm flipV="1">
          <a:off x="771906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5019" name="Line 67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5020" name="Line 6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5021" name="Line 67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5022" name="Line 69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12</xdr:row>
      <xdr:rowOff>1543050</xdr:rowOff>
    </xdr:from>
    <xdr:to>
      <xdr:col>61</xdr:col>
      <xdr:colOff>0</xdr:colOff>
      <xdr:row>13</xdr:row>
      <xdr:rowOff>9525</xdr:rowOff>
    </xdr:to>
    <xdr:sp macro="" textlink="">
      <xdr:nvSpPr>
        <xdr:cNvPr id="5023" name="Line 67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12</xdr:row>
      <xdr:rowOff>1562100</xdr:rowOff>
    </xdr:from>
    <xdr:to>
      <xdr:col>65</xdr:col>
      <xdr:colOff>0</xdr:colOff>
      <xdr:row>13</xdr:row>
      <xdr:rowOff>28575</xdr:rowOff>
    </xdr:to>
    <xdr:sp macro="" textlink="">
      <xdr:nvSpPr>
        <xdr:cNvPr id="5024" name="Line 69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12</xdr:row>
      <xdr:rowOff>1543050</xdr:rowOff>
    </xdr:from>
    <xdr:to>
      <xdr:col>80</xdr:col>
      <xdr:colOff>0</xdr:colOff>
      <xdr:row>12</xdr:row>
      <xdr:rowOff>1685925</xdr:rowOff>
    </xdr:to>
    <xdr:sp macro="" textlink="">
      <xdr:nvSpPr>
        <xdr:cNvPr id="5025" name="Text Box 33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8147685" y="6972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70</xdr:col>
      <xdr:colOff>0</xdr:colOff>
      <xdr:row>12</xdr:row>
      <xdr:rowOff>1524000</xdr:rowOff>
    </xdr:from>
    <xdr:to>
      <xdr:col>70</xdr:col>
      <xdr:colOff>0</xdr:colOff>
      <xdr:row>12</xdr:row>
      <xdr:rowOff>1857375</xdr:rowOff>
    </xdr:to>
    <xdr:sp macro="" textlink="">
      <xdr:nvSpPr>
        <xdr:cNvPr id="5026" name="Line 64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ShapeType="1"/>
        </xdr:cNvSpPr>
      </xdr:nvSpPr>
      <xdr:spPr bwMode="auto">
        <a:xfrm flipV="1">
          <a:off x="4617720" y="701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72</xdr:col>
      <xdr:colOff>0</xdr:colOff>
      <xdr:row>12</xdr:row>
      <xdr:rowOff>1524000</xdr:rowOff>
    </xdr:from>
    <xdr:to>
      <xdr:col>72</xdr:col>
      <xdr:colOff>0</xdr:colOff>
      <xdr:row>12</xdr:row>
      <xdr:rowOff>1857375</xdr:rowOff>
    </xdr:to>
    <xdr:sp macro="" textlink="">
      <xdr:nvSpPr>
        <xdr:cNvPr id="5027" name="Line 65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ShapeType="1"/>
        </xdr:cNvSpPr>
      </xdr:nvSpPr>
      <xdr:spPr bwMode="auto">
        <a:xfrm flipV="1">
          <a:off x="5379720" y="701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28" name="Line 6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12</xdr:row>
      <xdr:rowOff>1533525</xdr:rowOff>
    </xdr:from>
    <xdr:to>
      <xdr:col>76</xdr:col>
      <xdr:colOff>0</xdr:colOff>
      <xdr:row>13</xdr:row>
      <xdr:rowOff>0</xdr:rowOff>
    </xdr:to>
    <xdr:sp macro="" textlink="">
      <xdr:nvSpPr>
        <xdr:cNvPr id="5029" name="Line 6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ShapeType="1"/>
        </xdr:cNvSpPr>
      </xdr:nvSpPr>
      <xdr:spPr bwMode="auto">
        <a:xfrm flipV="1">
          <a:off x="6957060" y="702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30" name="Line 6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31" name="Line 67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32" name="Line 69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33" name="Line 67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34" name="Line 69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46</xdr:row>
      <xdr:rowOff>1543050</xdr:rowOff>
    </xdr:from>
    <xdr:to>
      <xdr:col>74</xdr:col>
      <xdr:colOff>0</xdr:colOff>
      <xdr:row>47</xdr:row>
      <xdr:rowOff>9525</xdr:rowOff>
    </xdr:to>
    <xdr:sp macro="" textlink="">
      <xdr:nvSpPr>
        <xdr:cNvPr id="5035" name="Line 2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ShapeType="1"/>
        </xdr:cNvSpPr>
      </xdr:nvSpPr>
      <xdr:spPr bwMode="auto">
        <a:xfrm flipV="1">
          <a:off x="614172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46</xdr:row>
      <xdr:rowOff>1562100</xdr:rowOff>
    </xdr:from>
    <xdr:to>
      <xdr:col>78</xdr:col>
      <xdr:colOff>0</xdr:colOff>
      <xdr:row>47</xdr:row>
      <xdr:rowOff>28575</xdr:rowOff>
    </xdr:to>
    <xdr:sp macro="" textlink="">
      <xdr:nvSpPr>
        <xdr:cNvPr id="5036" name="Line 26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ShapeType="1"/>
        </xdr:cNvSpPr>
      </xdr:nvSpPr>
      <xdr:spPr bwMode="auto">
        <a:xfrm flipV="1">
          <a:off x="771906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46</xdr:row>
      <xdr:rowOff>1543050</xdr:rowOff>
    </xdr:from>
    <xdr:to>
      <xdr:col>74</xdr:col>
      <xdr:colOff>0</xdr:colOff>
      <xdr:row>47</xdr:row>
      <xdr:rowOff>9525</xdr:rowOff>
    </xdr:to>
    <xdr:sp macro="" textlink="">
      <xdr:nvSpPr>
        <xdr:cNvPr id="5037" name="Line 548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ShapeType="1"/>
        </xdr:cNvSpPr>
      </xdr:nvSpPr>
      <xdr:spPr bwMode="auto">
        <a:xfrm flipV="1">
          <a:off x="614172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46</xdr:row>
      <xdr:rowOff>1562100</xdr:rowOff>
    </xdr:from>
    <xdr:to>
      <xdr:col>78</xdr:col>
      <xdr:colOff>0</xdr:colOff>
      <xdr:row>47</xdr:row>
      <xdr:rowOff>28575</xdr:rowOff>
    </xdr:to>
    <xdr:sp macro="" textlink="">
      <xdr:nvSpPr>
        <xdr:cNvPr id="5038" name="Line 550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ShapeType="1"/>
        </xdr:cNvSpPr>
      </xdr:nvSpPr>
      <xdr:spPr bwMode="auto">
        <a:xfrm flipV="1">
          <a:off x="771906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39" name="Line 67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40" name="Line 6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41" name="Line 67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42" name="Line 69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43" name="Line 67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44" name="Line 69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45" name="Line 67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46" name="Line 69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47" name="Line 67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48" name="Line 69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49" name="Line 67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50" name="Line 6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46</xdr:row>
      <xdr:rowOff>1543050</xdr:rowOff>
    </xdr:from>
    <xdr:to>
      <xdr:col>74</xdr:col>
      <xdr:colOff>0</xdr:colOff>
      <xdr:row>47</xdr:row>
      <xdr:rowOff>9525</xdr:rowOff>
    </xdr:to>
    <xdr:sp macro="" textlink="">
      <xdr:nvSpPr>
        <xdr:cNvPr id="5051" name="Line 24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ShapeType="1"/>
        </xdr:cNvSpPr>
      </xdr:nvSpPr>
      <xdr:spPr bwMode="auto">
        <a:xfrm flipV="1">
          <a:off x="614172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46</xdr:row>
      <xdr:rowOff>1562100</xdr:rowOff>
    </xdr:from>
    <xdr:to>
      <xdr:col>78</xdr:col>
      <xdr:colOff>0</xdr:colOff>
      <xdr:row>47</xdr:row>
      <xdr:rowOff>28575</xdr:rowOff>
    </xdr:to>
    <xdr:sp macro="" textlink="">
      <xdr:nvSpPr>
        <xdr:cNvPr id="5052" name="Line 26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ShapeType="1"/>
        </xdr:cNvSpPr>
      </xdr:nvSpPr>
      <xdr:spPr bwMode="auto">
        <a:xfrm flipV="1">
          <a:off x="771906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46</xdr:row>
      <xdr:rowOff>1543050</xdr:rowOff>
    </xdr:from>
    <xdr:to>
      <xdr:col>74</xdr:col>
      <xdr:colOff>0</xdr:colOff>
      <xdr:row>47</xdr:row>
      <xdr:rowOff>9525</xdr:rowOff>
    </xdr:to>
    <xdr:sp macro="" textlink="">
      <xdr:nvSpPr>
        <xdr:cNvPr id="5053" name="Line 548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ShapeType="1"/>
        </xdr:cNvSpPr>
      </xdr:nvSpPr>
      <xdr:spPr bwMode="auto">
        <a:xfrm flipV="1">
          <a:off x="6141720" y="13392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46</xdr:row>
      <xdr:rowOff>1562100</xdr:rowOff>
    </xdr:from>
    <xdr:to>
      <xdr:col>78</xdr:col>
      <xdr:colOff>0</xdr:colOff>
      <xdr:row>47</xdr:row>
      <xdr:rowOff>28575</xdr:rowOff>
    </xdr:to>
    <xdr:sp macro="" textlink="">
      <xdr:nvSpPr>
        <xdr:cNvPr id="5054" name="Line 55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ShapeType="1"/>
        </xdr:cNvSpPr>
      </xdr:nvSpPr>
      <xdr:spPr bwMode="auto">
        <a:xfrm flipV="1">
          <a:off x="7719060" y="13395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55" name="Line 67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56" name="Line 69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57" name="Line 67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58" name="Line 69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059" name="Line 67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060" name="Line 6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5061" name="Text Box 33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8147685" y="6972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62" name="Line 67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5063" name="Line 68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ShapeType="1"/>
        </xdr:cNvSpPr>
      </xdr:nvSpPr>
      <xdr:spPr bwMode="auto">
        <a:xfrm flipV="1">
          <a:off x="6957060" y="702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64" name="Line 69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65" name="Line 67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66" name="Line 69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67" name="Line 67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68" name="Line 69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69" name="Line 67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70" name="Line 6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71" name="Line 67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72" name="Line 69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73" name="Line 67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74" name="Line 69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75" name="Line 67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76" name="Line 69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77" name="Line 67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78" name="Line 69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79" name="Line 67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80" name="Line 6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81" name="Line 67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82" name="Line 69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83" name="Line 67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84" name="Line 69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085" name="Line 67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086" name="Line 69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5087" name="Text Box 33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7431405" y="6972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088" name="Line 6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5089" name="Line 6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ShapeType="1"/>
        </xdr:cNvSpPr>
      </xdr:nvSpPr>
      <xdr:spPr bwMode="auto">
        <a:xfrm flipV="1">
          <a:off x="6240780" y="702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090" name="Line 6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091" name="Line 67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092" name="Line 69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093" name="Line 67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094" name="Line 69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095" name="Line 67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096" name="Line 69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097" name="Line 67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098" name="Line 69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099" name="Line 67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100" name="Line 6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101" name="Line 67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102" name="Line 69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103" name="Line 67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104" name="Line 69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105" name="Line 67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106" name="Line 69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107" name="Line 67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108" name="Line 69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109" name="Line 67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110" name="Line 6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111" name="Line 67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ShapeType="1"/>
        </xdr:cNvSpPr>
      </xdr:nvSpPr>
      <xdr:spPr bwMode="auto">
        <a:xfrm flipV="1">
          <a:off x="542544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112" name="Line 69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ShapeType="1"/>
        </xdr:cNvSpPr>
      </xdr:nvSpPr>
      <xdr:spPr bwMode="auto">
        <a:xfrm flipV="1">
          <a:off x="700278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5113" name="Text Box 33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7865745" y="6972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14" name="Line 67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5115" name="Line 68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ShapeType="1"/>
        </xdr:cNvSpPr>
      </xdr:nvSpPr>
      <xdr:spPr bwMode="auto">
        <a:xfrm flipV="1">
          <a:off x="6675120" y="702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16" name="Line 69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17" name="Line 67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18" name="Line 69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19" name="Line 67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20" name="Line 6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21" name="Line 67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22" name="Line 69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23" name="Line 67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24" name="Line 69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25" name="Line 67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26" name="Line 69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27" name="Line 67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28" name="Line 69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29" name="Line 67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30" name="Line 6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31" name="Line 67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32" name="Line 69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33" name="Line 67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34" name="Line 69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35" name="Line 67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36" name="Line 69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137" name="Line 67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ShapeType="1"/>
        </xdr:cNvSpPr>
      </xdr:nvSpPr>
      <xdr:spPr bwMode="auto">
        <a:xfrm flipV="1">
          <a:off x="585978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138" name="Line 69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ShapeType="1"/>
        </xdr:cNvSpPr>
      </xdr:nvSpPr>
      <xdr:spPr bwMode="auto">
        <a:xfrm flipV="1">
          <a:off x="743712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5139" name="Text Box 33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8147685" y="6972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40" name="Line 6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5141" name="Line 68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ShapeType="1"/>
        </xdr:cNvSpPr>
      </xdr:nvSpPr>
      <xdr:spPr bwMode="auto">
        <a:xfrm flipV="1">
          <a:off x="6957060" y="702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42" name="Line 69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43" name="Line 67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44" name="Line 69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45" name="Line 67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46" name="Line 69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47" name="Line 67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48" name="Line 69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49" name="Line 67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50" name="Line 6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51" name="Line 67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52" name="Line 69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53" name="Line 67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54" name="Line 69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55" name="Line 67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56" name="Line 69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57" name="Line 67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58" name="Line 69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59" name="Line 67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60" name="Line 6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61" name="Line 67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62" name="Line 69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163" name="Line 67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164" name="Line 69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5165" name="Text Box 33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8147685" y="6972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70</xdr:col>
      <xdr:colOff>0</xdr:colOff>
      <xdr:row>0</xdr:row>
      <xdr:rowOff>1524000</xdr:rowOff>
    </xdr:from>
    <xdr:to>
      <xdr:col>70</xdr:col>
      <xdr:colOff>0</xdr:colOff>
      <xdr:row>0</xdr:row>
      <xdr:rowOff>1857375</xdr:rowOff>
    </xdr:to>
    <xdr:sp macro="" textlink="">
      <xdr:nvSpPr>
        <xdr:cNvPr id="5166" name="Line 64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ShapeType="1"/>
        </xdr:cNvSpPr>
      </xdr:nvSpPr>
      <xdr:spPr bwMode="auto">
        <a:xfrm flipV="1">
          <a:off x="4617720" y="701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72</xdr:col>
      <xdr:colOff>0</xdr:colOff>
      <xdr:row>0</xdr:row>
      <xdr:rowOff>1524000</xdr:rowOff>
    </xdr:from>
    <xdr:to>
      <xdr:col>72</xdr:col>
      <xdr:colOff>0</xdr:colOff>
      <xdr:row>0</xdr:row>
      <xdr:rowOff>1857375</xdr:rowOff>
    </xdr:to>
    <xdr:sp macro="" textlink="">
      <xdr:nvSpPr>
        <xdr:cNvPr id="5167" name="Line 65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ShapeType="1"/>
        </xdr:cNvSpPr>
      </xdr:nvSpPr>
      <xdr:spPr bwMode="auto">
        <a:xfrm flipV="1">
          <a:off x="5379720" y="701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68" name="Line 67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5169" name="Line 6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ShapeType="1"/>
        </xdr:cNvSpPr>
      </xdr:nvSpPr>
      <xdr:spPr bwMode="auto">
        <a:xfrm flipV="1">
          <a:off x="6957060" y="702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70" name="Line 6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71" name="Line 67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72" name="Line 69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73" name="Line 67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74" name="Line 69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75" name="Line 67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76" name="Line 69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77" name="Line 67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78" name="Line 69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79" name="Line 67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80" name="Line 6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81" name="Line 67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82" name="Line 69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83" name="Line 67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84" name="Line 69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85" name="Line 67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86" name="Line 69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87" name="Line 67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88" name="Line 69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89" name="Line 67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90" name="Line 6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191" name="Line 67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ShapeType="1"/>
        </xdr:cNvSpPr>
      </xdr:nvSpPr>
      <xdr:spPr bwMode="auto">
        <a:xfrm flipV="1">
          <a:off x="6141720" y="697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192" name="Line 69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ShapeType="1"/>
        </xdr:cNvSpPr>
      </xdr:nvSpPr>
      <xdr:spPr bwMode="auto">
        <a:xfrm flipV="1">
          <a:off x="7719060" y="701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5193" name="Text Box 33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7332345" y="117729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194" name="Line 67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5195" name="Line 68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ShapeType="1"/>
        </xdr:cNvSpPr>
      </xdr:nvSpPr>
      <xdr:spPr bwMode="auto">
        <a:xfrm flipV="1">
          <a:off x="6522720" y="11830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196" name="Line 69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197" name="Line 67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198" name="Line 69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199" name="Line 67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200" name="Line 6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01" name="Line 67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202" name="Line 69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03" name="Line 67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204" name="Line 69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05" name="Line 67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206" name="Line 69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07" name="Line 67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208" name="Line 69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09" name="Line 67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210" name="Line 6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11" name="Line 67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212" name="Line 69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13" name="Line 67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214" name="Line 69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15" name="Line 67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216" name="Line 69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17" name="Line 6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218" name="Line 69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5219" name="Text Box 33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6570345" y="117729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20" name="Line 67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5221" name="Line 68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ShapeType="1"/>
        </xdr:cNvSpPr>
      </xdr:nvSpPr>
      <xdr:spPr bwMode="auto">
        <a:xfrm flipV="1">
          <a:off x="5760720" y="11830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22" name="Line 69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23" name="Line 67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24" name="Line 69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25" name="Line 67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26" name="Line 69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27" name="Line 67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28" name="Line 69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29" name="Line 67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30" name="Line 6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31" name="Line 67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32" name="Line 69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33" name="Line 67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34" name="Line 69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35" name="Line 67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36" name="Line 69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37" name="Line 67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38" name="Line 69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39" name="Line 67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40" name="Line 6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41" name="Line 67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42" name="Line 69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43" name="Line 67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244" name="Line 69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0</xdr:row>
      <xdr:rowOff>1552575</xdr:rowOff>
    </xdr:from>
    <xdr:to>
      <xdr:col>18</xdr:col>
      <xdr:colOff>38100</xdr:colOff>
      <xdr:row>0</xdr:row>
      <xdr:rowOff>1695450</xdr:rowOff>
    </xdr:to>
    <xdr:sp macro="" textlink="">
      <xdr:nvSpPr>
        <xdr:cNvPr id="5245" name="Text Box 19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4246245" y="117919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28575</xdr:colOff>
      <xdr:row>0</xdr:row>
      <xdr:rowOff>1552575</xdr:rowOff>
    </xdr:from>
    <xdr:to>
      <xdr:col>18</xdr:col>
      <xdr:colOff>304800</xdr:colOff>
      <xdr:row>0</xdr:row>
      <xdr:rowOff>1695450</xdr:rowOff>
    </xdr:to>
    <xdr:sp macro="" textlink="">
      <xdr:nvSpPr>
        <xdr:cNvPr id="5246" name="Text Box 20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4646295" y="1179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19</xdr:col>
      <xdr:colOff>9525</xdr:colOff>
      <xdr:row>0</xdr:row>
      <xdr:rowOff>1552575</xdr:rowOff>
    </xdr:from>
    <xdr:to>
      <xdr:col>20</xdr:col>
      <xdr:colOff>19050</xdr:colOff>
      <xdr:row>0</xdr:row>
      <xdr:rowOff>1695450</xdr:rowOff>
    </xdr:to>
    <xdr:sp macro="" textlink="">
      <xdr:nvSpPr>
        <xdr:cNvPr id="5247" name="Text Box 2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5008245" y="117919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20</xdr:col>
      <xdr:colOff>28575</xdr:colOff>
      <xdr:row>0</xdr:row>
      <xdr:rowOff>1552575</xdr:rowOff>
    </xdr:from>
    <xdr:to>
      <xdr:col>20</xdr:col>
      <xdr:colOff>304800</xdr:colOff>
      <xdr:row>0</xdr:row>
      <xdr:rowOff>1695450</xdr:rowOff>
    </xdr:to>
    <xdr:sp macro="" textlink="">
      <xdr:nvSpPr>
        <xdr:cNvPr id="5248" name="Text Box 22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5408295" y="1179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21</xdr:col>
      <xdr:colOff>9525</xdr:colOff>
      <xdr:row>0</xdr:row>
      <xdr:rowOff>1552575</xdr:rowOff>
    </xdr:from>
    <xdr:to>
      <xdr:col>22</xdr:col>
      <xdr:colOff>19050</xdr:colOff>
      <xdr:row>0</xdr:row>
      <xdr:rowOff>1695450</xdr:rowOff>
    </xdr:to>
    <xdr:sp macro="" textlink="">
      <xdr:nvSpPr>
        <xdr:cNvPr id="5249" name="Text Box 2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5760720" y="117919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28575</xdr:colOff>
      <xdr:row>0</xdr:row>
      <xdr:rowOff>1552575</xdr:rowOff>
    </xdr:from>
    <xdr:to>
      <xdr:col>22</xdr:col>
      <xdr:colOff>304800</xdr:colOff>
      <xdr:row>0</xdr:row>
      <xdr:rowOff>1695450</xdr:rowOff>
    </xdr:to>
    <xdr:sp macro="" textlink="">
      <xdr:nvSpPr>
        <xdr:cNvPr id="5250" name="Text Box 24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5760720" y="117919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23</xdr:col>
      <xdr:colOff>9525</xdr:colOff>
      <xdr:row>0</xdr:row>
      <xdr:rowOff>1552575</xdr:rowOff>
    </xdr:from>
    <xdr:to>
      <xdr:col>23</xdr:col>
      <xdr:colOff>333375</xdr:colOff>
      <xdr:row>0</xdr:row>
      <xdr:rowOff>1695450</xdr:rowOff>
    </xdr:to>
    <xdr:sp macro="" textlink="">
      <xdr:nvSpPr>
        <xdr:cNvPr id="5251" name="Text Box 27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5760720" y="117919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9525</xdr:colOff>
      <xdr:row>0</xdr:row>
      <xdr:rowOff>1552575</xdr:rowOff>
    </xdr:from>
    <xdr:to>
      <xdr:col>25</xdr:col>
      <xdr:colOff>333375</xdr:colOff>
      <xdr:row>0</xdr:row>
      <xdr:rowOff>1695450</xdr:rowOff>
    </xdr:to>
    <xdr:sp macro="" textlink="">
      <xdr:nvSpPr>
        <xdr:cNvPr id="5252" name="Text Box 29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5770245" y="11791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26</xdr:col>
      <xdr:colOff>66675</xdr:colOff>
      <xdr:row>0</xdr:row>
      <xdr:rowOff>1552575</xdr:rowOff>
    </xdr:from>
    <xdr:to>
      <xdr:col>26</xdr:col>
      <xdr:colOff>342900</xdr:colOff>
      <xdr:row>0</xdr:row>
      <xdr:rowOff>1695450</xdr:rowOff>
    </xdr:to>
    <xdr:sp macro="" textlink="">
      <xdr:nvSpPr>
        <xdr:cNvPr id="5253" name="Text Box 30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6208395" y="1179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5254" name="Text Box 3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6570345" y="117729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28575</xdr:colOff>
      <xdr:row>0</xdr:row>
      <xdr:rowOff>1552575</xdr:rowOff>
    </xdr:from>
    <xdr:to>
      <xdr:col>18</xdr:col>
      <xdr:colOff>304800</xdr:colOff>
      <xdr:row>0</xdr:row>
      <xdr:rowOff>1695450</xdr:rowOff>
    </xdr:to>
    <xdr:sp macro="" textlink="">
      <xdr:nvSpPr>
        <xdr:cNvPr id="5255" name="Text Box 35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4646295" y="11791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19</xdr:col>
      <xdr:colOff>9525</xdr:colOff>
      <xdr:row>0</xdr:row>
      <xdr:rowOff>1552575</xdr:rowOff>
    </xdr:from>
    <xdr:to>
      <xdr:col>20</xdr:col>
      <xdr:colOff>19050</xdr:colOff>
      <xdr:row>0</xdr:row>
      <xdr:rowOff>1695450</xdr:rowOff>
    </xdr:to>
    <xdr:sp macro="" textlink="">
      <xdr:nvSpPr>
        <xdr:cNvPr id="5256" name="Text Box 36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5008245" y="117919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20</xdr:col>
      <xdr:colOff>38100</xdr:colOff>
      <xdr:row>0</xdr:row>
      <xdr:rowOff>1552575</xdr:rowOff>
    </xdr:from>
    <xdr:to>
      <xdr:col>21</xdr:col>
      <xdr:colOff>0</xdr:colOff>
      <xdr:row>0</xdr:row>
      <xdr:rowOff>1695450</xdr:rowOff>
    </xdr:to>
    <xdr:sp macro="" textlink="">
      <xdr:nvSpPr>
        <xdr:cNvPr id="5257" name="Text Box 37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5417820" y="117919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21</xdr:col>
      <xdr:colOff>9525</xdr:colOff>
      <xdr:row>0</xdr:row>
      <xdr:rowOff>1552575</xdr:rowOff>
    </xdr:from>
    <xdr:to>
      <xdr:col>22</xdr:col>
      <xdr:colOff>38100</xdr:colOff>
      <xdr:row>0</xdr:row>
      <xdr:rowOff>1695450</xdr:rowOff>
    </xdr:to>
    <xdr:sp macro="" textlink="">
      <xdr:nvSpPr>
        <xdr:cNvPr id="5258" name="Text Box 38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5760720" y="117919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57150</xdr:colOff>
      <xdr:row>0</xdr:row>
      <xdr:rowOff>1552575</xdr:rowOff>
    </xdr:from>
    <xdr:to>
      <xdr:col>22</xdr:col>
      <xdr:colOff>333375</xdr:colOff>
      <xdr:row>0</xdr:row>
      <xdr:rowOff>1695450</xdr:rowOff>
    </xdr:to>
    <xdr:sp macro="" textlink="">
      <xdr:nvSpPr>
        <xdr:cNvPr id="5259" name="Text Box 39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5760720" y="117919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23</xdr:col>
      <xdr:colOff>9525</xdr:colOff>
      <xdr:row>0</xdr:row>
      <xdr:rowOff>1552575</xdr:rowOff>
    </xdr:from>
    <xdr:to>
      <xdr:col>23</xdr:col>
      <xdr:colOff>333375</xdr:colOff>
      <xdr:row>0</xdr:row>
      <xdr:rowOff>1695450</xdr:rowOff>
    </xdr:to>
    <xdr:sp macro="" textlink="">
      <xdr:nvSpPr>
        <xdr:cNvPr id="5260" name="Text Box 40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5760720" y="117919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38100</xdr:colOff>
      <xdr:row>0</xdr:row>
      <xdr:rowOff>1552575</xdr:rowOff>
    </xdr:from>
    <xdr:to>
      <xdr:col>19</xdr:col>
      <xdr:colOff>0</xdr:colOff>
      <xdr:row>0</xdr:row>
      <xdr:rowOff>1695450</xdr:rowOff>
    </xdr:to>
    <xdr:sp macro="" textlink="">
      <xdr:nvSpPr>
        <xdr:cNvPr id="5261" name="Text Box 42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4655820" y="117919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19</xdr:col>
      <xdr:colOff>9525</xdr:colOff>
      <xdr:row>0</xdr:row>
      <xdr:rowOff>1552575</xdr:rowOff>
    </xdr:from>
    <xdr:to>
      <xdr:col>20</xdr:col>
      <xdr:colOff>28575</xdr:colOff>
      <xdr:row>0</xdr:row>
      <xdr:rowOff>1695450</xdr:rowOff>
    </xdr:to>
    <xdr:sp macro="" textlink="">
      <xdr:nvSpPr>
        <xdr:cNvPr id="5262" name="Text Box 43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5008245" y="117919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9525</xdr:colOff>
      <xdr:row>0</xdr:row>
      <xdr:rowOff>1552575</xdr:rowOff>
    </xdr:from>
    <xdr:to>
      <xdr:col>26</xdr:col>
      <xdr:colOff>57150</xdr:colOff>
      <xdr:row>0</xdr:row>
      <xdr:rowOff>1695450</xdr:rowOff>
    </xdr:to>
    <xdr:sp macro="" textlink="">
      <xdr:nvSpPr>
        <xdr:cNvPr id="5263" name="Text Box 6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5770245" y="117919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23</xdr:col>
      <xdr:colOff>38100</xdr:colOff>
      <xdr:row>0</xdr:row>
      <xdr:rowOff>1552575</xdr:rowOff>
    </xdr:from>
    <xdr:to>
      <xdr:col>23</xdr:col>
      <xdr:colOff>361950</xdr:colOff>
      <xdr:row>0</xdr:row>
      <xdr:rowOff>1695450</xdr:rowOff>
    </xdr:to>
    <xdr:sp macro="" textlink="">
      <xdr:nvSpPr>
        <xdr:cNvPr id="5264" name="Text Box 62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5760720" y="117919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24</xdr:col>
      <xdr:colOff>66675</xdr:colOff>
      <xdr:row>0</xdr:row>
      <xdr:rowOff>1552575</xdr:rowOff>
    </xdr:from>
    <xdr:to>
      <xdr:col>24</xdr:col>
      <xdr:colOff>342900</xdr:colOff>
      <xdr:row>0</xdr:row>
      <xdr:rowOff>1695450</xdr:rowOff>
    </xdr:to>
    <xdr:sp macro="" textlink="">
      <xdr:nvSpPr>
        <xdr:cNvPr id="5265" name="Text Box 63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5760720" y="117919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66" name="Line 67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67" name="Line 67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68" name="Line 67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69" name="Line 67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70" name="Line 67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71" name="Line 67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72" name="Line 67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73" name="Line 67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74" name="Line 67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75" name="Line 67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76" name="Line 67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277" name="Line 67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5278" name="Text Box 3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6570345" y="117729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279" name="Line 67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5280" name="Line 68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ShapeType="1"/>
        </xdr:cNvSpPr>
      </xdr:nvSpPr>
      <xdr:spPr bwMode="auto">
        <a:xfrm flipV="1">
          <a:off x="5760720" y="11830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281" name="Line 69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282" name="Line 67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283" name="Line 69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284" name="Line 67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285" name="Line 69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286" name="Line 67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287" name="Line 69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288" name="Line 67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289" name="Line 69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290" name="Line 67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291" name="Line 69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292" name="Line 67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293" name="Line 69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294" name="Line 67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295" name="Line 69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296" name="Line 67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297" name="Line 69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298" name="Line 67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299" name="Line 69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300" name="Line 67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301" name="Line 69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5302" name="Line 67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5303" name="Line 69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5304" name="Text Box 3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7332345" y="117729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05" name="Line 67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5306" name="Line 68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ShapeType="1"/>
        </xdr:cNvSpPr>
      </xdr:nvSpPr>
      <xdr:spPr bwMode="auto">
        <a:xfrm flipV="1">
          <a:off x="6522720" y="11830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07" name="Line 69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08" name="Line 6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09" name="Line 69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10" name="Line 67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11" name="Line 69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12" name="Line 67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13" name="Line 69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14" name="Line 67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15" name="Line 69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16" name="Line 67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17" name="Line 69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18" name="Line 67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19" name="Line 69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20" name="Line 67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21" name="Line 69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22" name="Line 67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23" name="Line 69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24" name="Line 67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25" name="Line 69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26" name="Line 67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27" name="Line 69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328" name="Line 6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ShapeType="1"/>
        </xdr:cNvSpPr>
      </xdr:nvSpPr>
      <xdr:spPr bwMode="auto">
        <a:xfrm flipV="1">
          <a:off x="6141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329" name="Line 69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ShapeType="1"/>
        </xdr:cNvSpPr>
      </xdr:nvSpPr>
      <xdr:spPr bwMode="auto">
        <a:xfrm flipV="1">
          <a:off x="6903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5330" name="Text Box 33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6562725" y="117729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31" name="Line 67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5332" name="Line 68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ShapeType="1"/>
        </xdr:cNvSpPr>
      </xdr:nvSpPr>
      <xdr:spPr bwMode="auto">
        <a:xfrm flipV="1">
          <a:off x="5753100" y="11830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33" name="Line 69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34" name="Line 67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35" name="Line 69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36" name="Line 67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37" name="Line 69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38" name="Line 6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39" name="Line 69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40" name="Line 67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41" name="Line 69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42" name="Line 67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43" name="Line 69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44" name="Line 67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45" name="Line 69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46" name="Line 67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47" name="Line 69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48" name="Line 6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49" name="Line 69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50" name="Line 67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51" name="Line 69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52" name="Line 67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53" name="Line 69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354" name="Line 67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ShapeType="1"/>
        </xdr:cNvSpPr>
      </xdr:nvSpPr>
      <xdr:spPr bwMode="auto">
        <a:xfrm flipV="1">
          <a:off x="575310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355" name="Line 69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ShapeType="1"/>
        </xdr:cNvSpPr>
      </xdr:nvSpPr>
      <xdr:spPr bwMode="auto">
        <a:xfrm flipV="1">
          <a:off x="613410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56" name="Line 67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57" name="Line 69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58" name="Line 67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59" name="Line 69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60" name="Line 67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61" name="Line 69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62" name="Line 67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63" name="Line 69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64" name="Line 67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65" name="Line 69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66" name="Line 67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67" name="Line 69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68" name="Line 67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69" name="Line 69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70" name="Line 67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71" name="Line 69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72" name="Line 67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73" name="Line 69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74" name="Line 67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75" name="Line 69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76" name="Line 67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77" name="Line 69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78" name="Line 67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79" name="Line 69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80" name="Line 67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81" name="Line 69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82" name="Line 67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83" name="Line 69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84" name="Line 67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85" name="Line 69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86" name="Line 67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87" name="Line 69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88" name="Line 67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89" name="Line 69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90" name="Line 67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91" name="Line 69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92" name="Line 67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93" name="Line 69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94" name="Line 67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95" name="Line 69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96" name="Line 67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97" name="Line 69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398" name="Line 67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399" name="Line 69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00" name="Line 67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01" name="Line 69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02" name="Line 67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03" name="Line 69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04" name="Line 67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05" name="Line 69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06" name="Line 67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07" name="Line 69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08" name="Line 67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09" name="Line 69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10" name="Line 67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11" name="Line 69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12" name="Line 67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13" name="Line 69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14" name="Line 67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15" name="Line 69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16" name="Line 67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17" name="Line 69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18" name="Line 67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19" name="Line 69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20" name="Line 67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21" name="Line 69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22" name="Line 67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23" name="Line 69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24" name="Line 67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25" name="Line 69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426" name="Line 67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427" name="Line 69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28" name="Line 67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29" name="Line 69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30" name="Line 67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31" name="Line 69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32" name="Line 67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33" name="Line 69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34" name="Line 67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35" name="Line 69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36" name="Line 67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37" name="Line 69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38" name="Line 67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39" name="Line 69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40" name="Line 67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41" name="Line 69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42" name="Line 67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43" name="Line 69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44" name="Line 67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45" name="Line 69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46" name="Line 67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47" name="Line 69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48" name="Line 67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49" name="Line 69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50" name="Line 67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51" name="Line 69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52" name="Line 67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53" name="Line 69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54" name="Line 67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55" name="Line 69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56" name="Line 67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57" name="Line 69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58" name="Line 67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59" name="Line 69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60" name="Line 67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61" name="Line 69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62" name="Line 67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63" name="Line 69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64" name="Line 67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65" name="Line 69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66" name="Line 67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67" name="Line 69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68" name="Line 67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69" name="Line 69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70" name="Line 67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71" name="Line 69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72" name="Line 67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73" name="Line 69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5474" name="Line 67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ShapeType="1"/>
        </xdr:cNvSpPr>
      </xdr:nvSpPr>
      <xdr:spPr bwMode="auto">
        <a:xfrm flipV="1">
          <a:off x="30361467" y="1545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5475" name="Line 69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ShapeType="1"/>
        </xdr:cNvSpPr>
      </xdr:nvSpPr>
      <xdr:spPr bwMode="auto">
        <a:xfrm flipV="1">
          <a:off x="31885467" y="1549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76" name="Line 67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77" name="Line 69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78" name="Line 67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79" name="Line 69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80" name="Line 67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81" name="Line 69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82" name="Line 67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83" name="Line 69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84" name="Line 67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85" name="Line 69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86" name="Line 67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87" name="Line 69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88" name="Line 67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89" name="Line 69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90" name="Line 67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91" name="Line 69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92" name="Line 67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93" name="Line 69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94" name="Line 67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95" name="Line 69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96" name="Line 67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97" name="Line 69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498" name="Line 67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499" name="Line 69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00" name="Line 67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01" name="Line 69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02" name="Line 67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03" name="Line 69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04" name="Line 67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05" name="Line 69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06" name="Line 67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07" name="Line 69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08" name="Line 67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09" name="Line 69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10" name="Line 67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11" name="Line 69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12" name="Line 67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13" name="Line 69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14" name="Line 67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15" name="Line 69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16" name="Line 67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17" name="Line 69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18" name="Line 67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19" name="Line 69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20" name="Line 67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21" name="Line 69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5522" name="Line 67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ShapeType="1"/>
        </xdr:cNvSpPr>
      </xdr:nvSpPr>
      <xdr:spPr bwMode="auto">
        <a:xfrm flipV="1">
          <a:off x="30361467" y="239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5523" name="Line 69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ShapeType="1"/>
        </xdr:cNvSpPr>
      </xdr:nvSpPr>
      <xdr:spPr bwMode="auto">
        <a:xfrm flipV="1">
          <a:off x="31885467" y="239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24" name="Line 67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25" name="Line 69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26" name="Line 67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27" name="Line 69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28" name="Line 6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29" name="Line 69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30" name="Line 67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31" name="Line 69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32" name="Line 67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33" name="Line 69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34" name="Line 67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35" name="Line 69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36" name="Line 67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37" name="Line 69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38" name="Line 67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39" name="Line 69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40" name="Line 67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41" name="Line 69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42" name="Line 67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43" name="Line 69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44" name="Line 67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45" name="Line 69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46" name="Line 67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47" name="Line 69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48" name="Line 67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49" name="Line 69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50" name="Line 67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51" name="Line 69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52" name="Line 67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53" name="Line 69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54" name="Line 67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55" name="Line 69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56" name="Line 67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57" name="Line 69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58" name="Line 67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59" name="Line 69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60" name="Line 67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61" name="Line 69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62" name="Line 67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63" name="Line 69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64" name="Line 67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65" name="Line 69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66" name="Line 67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67" name="Line 69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68" name="Line 67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69" name="Line 69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5570" name="Line 67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ShapeType="1"/>
        </xdr:cNvSpPr>
      </xdr:nvSpPr>
      <xdr:spPr bwMode="auto">
        <a:xfrm flipV="1">
          <a:off x="30361467" y="323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5571" name="Line 69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ShapeType="1"/>
        </xdr:cNvSpPr>
      </xdr:nvSpPr>
      <xdr:spPr bwMode="auto">
        <a:xfrm flipV="1">
          <a:off x="31885467" y="324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72" name="Line 67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73" name="Line 69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74" name="Line 67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75" name="Line 69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76" name="Line 67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77" name="Line 69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78" name="Line 67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79" name="Line 69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80" name="Line 67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81" name="Line 69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82" name="Line 67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83" name="Line 69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84" name="Line 67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85" name="Line 69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86" name="Line 67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87" name="Line 69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88" name="Line 6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89" name="Line 69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90" name="Line 67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91" name="Line 69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92" name="Line 67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93" name="Line 69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94" name="Line 67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95" name="Line 69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96" name="Line 67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97" name="Line 69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598" name="Line 6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599" name="Line 69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600" name="Line 67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601" name="Line 69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602" name="Line 67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603" name="Line 69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604" name="Line 67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605" name="Line 69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606" name="Line 67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607" name="Line 69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608" name="Line 6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609" name="Line 69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610" name="Line 67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611" name="Line 69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612" name="Line 67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613" name="Line 69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614" name="Line 67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615" name="Line 69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616" name="Line 67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617" name="Line 69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5618" name="Line 67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ShapeType="1"/>
        </xdr:cNvSpPr>
      </xdr:nvSpPr>
      <xdr:spPr bwMode="auto">
        <a:xfrm flipV="1">
          <a:off x="30361467" y="4084743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5619" name="Line 69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ShapeType="1"/>
        </xdr:cNvSpPr>
      </xdr:nvSpPr>
      <xdr:spPr bwMode="auto">
        <a:xfrm flipV="1">
          <a:off x="31885467" y="4088553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20" name="Line 67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21" name="Line 69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22" name="Line 67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23" name="Line 69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24" name="Line 67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25" name="Line 69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26" name="Line 67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27" name="Line 69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28" name="Line 67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29" name="Line 69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30" name="Line 67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31" name="Line 69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32" name="Line 67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33" name="Line 69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34" name="Line 67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35" name="Line 69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36" name="Line 67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37" name="Line 69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38" name="Line 67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39" name="Line 69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40" name="Line 67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41" name="Line 69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42" name="Line 67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43" name="Line 69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44" name="Line 67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45" name="Line 69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46" name="Line 67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47" name="Line 69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48" name="Line 67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49" name="Line 69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50" name="Line 67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51" name="Line 69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52" name="Line 67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53" name="Line 69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54" name="Line 67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55" name="Line 69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56" name="Line 67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57" name="Line 69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58" name="Line 67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59" name="Line 69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60" name="Line 67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61" name="Line 69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62" name="Line 67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63" name="Line 69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64" name="Line 67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65" name="Line 69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5666" name="Line 67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ShapeType="1"/>
        </xdr:cNvSpPr>
      </xdr:nvSpPr>
      <xdr:spPr bwMode="auto">
        <a:xfrm flipV="1">
          <a:off x="30361467" y="4931410"/>
          <a:ext cx="0" cy="14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5667" name="Line 69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ShapeType="1"/>
        </xdr:cNvSpPr>
      </xdr:nvSpPr>
      <xdr:spPr bwMode="auto">
        <a:xfrm flipV="1">
          <a:off x="31885467" y="4935220"/>
          <a:ext cx="0" cy="29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68" name="Line 67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69" name="Line 69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70" name="Line 67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71" name="Line 69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72" name="Line 67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73" name="Line 69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74" name="Line 67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75" name="Line 69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76" name="Line 67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77" name="Line 69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78" name="Line 6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79" name="Line 69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80" name="Line 67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81" name="Line 69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82" name="Line 67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83" name="Line 69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84" name="Line 67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85" name="Line 69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86" name="Line 67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87" name="Line 69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88" name="Line 6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89" name="Line 69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90" name="Line 67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91" name="Line 69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92" name="Line 67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93" name="Line 69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94" name="Line 67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95" name="Line 69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96" name="Line 67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97" name="Line 69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698" name="Line 67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699" name="Line 69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700" name="Line 67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701" name="Line 69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702" name="Line 67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703" name="Line 69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704" name="Line 67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705" name="Line 69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706" name="Line 67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707" name="Line 69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708" name="Line 67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709" name="Line 69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710" name="Line 67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711" name="Line 69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712" name="Line 67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713" name="Line 69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5714" name="Line 67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ShapeType="1"/>
        </xdr:cNvSpPr>
      </xdr:nvSpPr>
      <xdr:spPr bwMode="auto">
        <a:xfrm flipV="1">
          <a:off x="30361467" y="5778077"/>
          <a:ext cx="0" cy="141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5715" name="Line 69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ShapeType="1"/>
        </xdr:cNvSpPr>
      </xdr:nvSpPr>
      <xdr:spPr bwMode="auto">
        <a:xfrm flipV="1">
          <a:off x="31885467" y="5781887"/>
          <a:ext cx="0" cy="294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16" name="Line 67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17" name="Line 69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18" name="Line 6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19" name="Line 69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20" name="Line 67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21" name="Line 69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22" name="Line 67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23" name="Line 69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24" name="Line 67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25" name="Line 69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26" name="Line 67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27" name="Line 69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28" name="Line 67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29" name="Line 69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30" name="Line 67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31" name="Line 69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32" name="Line 67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33" name="Line 69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34" name="Line 67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35" name="Line 69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36" name="Line 67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37" name="Line 69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38" name="Line 67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39" name="Line 69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40" name="Line 67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41" name="Line 69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42" name="Line 67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43" name="Line 69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44" name="Line 67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45" name="Line 69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46" name="Line 67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47" name="Line 69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48" name="Line 67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49" name="Line 69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50" name="Line 67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51" name="Line 69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52" name="Line 67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53" name="Line 69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54" name="Line 67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55" name="Line 69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56" name="Line 67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57" name="Line 69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58" name="Line 67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59" name="Line 69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60" name="Line 67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61" name="Line 69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62" name="Line 67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63" name="Line 69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64" name="Line 67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65" name="Line 69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66" name="Line 67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67" name="Line 69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68" name="Line 67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69" name="Line 69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70" name="Line 67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71" name="Line 69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72" name="Line 67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73" name="Line 69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74" name="Line 67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75" name="Line 69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76" name="Line 67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77" name="Line 69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78" name="Line 67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79" name="Line 69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80" name="Line 67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81" name="Line 69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82" name="Line 67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83" name="Line 69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84" name="Line 67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85" name="Line 69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786" name="Line 67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787" name="Line 69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788" name="Line 67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789" name="Line 69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790" name="Line 67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791" name="Line 69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792" name="Line 67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793" name="Line 69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794" name="Line 67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795" name="Line 69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796" name="Line 67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797" name="Line 69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798" name="Line 67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799" name="Line 69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800" name="Line 67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801" name="Line 69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802" name="Line 67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803" name="Line 69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804" name="Line 67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805" name="Line 69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806" name="Line 67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807" name="Line 69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808" name="Line 67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809" name="Line 69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5810" name="Line 67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ShapeType="1"/>
        </xdr:cNvSpPr>
      </xdr:nvSpPr>
      <xdr:spPr bwMode="auto">
        <a:xfrm flipV="1">
          <a:off x="30361467" y="1165860"/>
          <a:ext cx="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5811" name="Line 69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12" name="Line 67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13" name="Line 69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14" name="Line 67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15" name="Line 69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16" name="Line 67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17" name="Line 69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18" name="Line 67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19" name="Line 69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20" name="Line 67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21" name="Line 69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22" name="Line 67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23" name="Line 69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24" name="Line 67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25" name="Line 69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26" name="Line 67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27" name="Line 69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28" name="Line 67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29" name="Line 69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30" name="Line 67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31" name="Line 69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32" name="Line 67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33" name="Line 69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34" name="Line 67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35" name="Line 69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36" name="Line 67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37" name="Line 69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38" name="Line 67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39" name="Line 69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40" name="Line 67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41" name="Line 69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42" name="Line 67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43" name="Line 69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44" name="Line 67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45" name="Line 69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46" name="Line 67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47" name="Line 69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48" name="Line 6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49" name="Line 69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50" name="Line 67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51" name="Line 69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52" name="Line 67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53" name="Line 69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54" name="Line 67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55" name="Line 69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56" name="Line 67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57" name="Line 69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58" name="Line 67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59" name="Line 69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60" name="Line 67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61" name="Line 69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62" name="Line 67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63" name="Line 69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64" name="Line 67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65" name="Line 69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66" name="Line 67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67" name="Line 69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68" name="Line 67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69" name="Line 69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70" name="Line 67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71" name="Line 69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72" name="Line 67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73" name="Line 69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74" name="Line 67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75" name="Line 69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76" name="Line 67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77" name="Line 69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78" name="Line 67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79" name="Line 69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80" name="Line 67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81" name="Line 69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82" name="Line 67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83" name="Line 69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84" name="Line 67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85" name="Line 69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86" name="Line 67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87" name="Line 69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88" name="Line 67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89" name="Line 69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90" name="Line 67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91" name="Line 69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92" name="Line 67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93" name="Line 69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94" name="Line 67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95" name="Line 69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96" name="Line 67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97" name="Line 69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898" name="Line 67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899" name="Line 69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00" name="Line 67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01" name="Line 69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02" name="Line 67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03" name="Line 69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04" name="Line 67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05" name="Line 69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06" name="Line 67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07" name="Line 69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12</xdr:row>
      <xdr:rowOff>1543050</xdr:rowOff>
    </xdr:from>
    <xdr:to>
      <xdr:col>80</xdr:col>
      <xdr:colOff>0</xdr:colOff>
      <xdr:row>12</xdr:row>
      <xdr:rowOff>1685925</xdr:rowOff>
    </xdr:to>
    <xdr:sp macro="" textlink="">
      <xdr:nvSpPr>
        <xdr:cNvPr id="5908" name="Text Box 33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32297158" y="10850457"/>
          <a:ext cx="3841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09" name="Line 67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12</xdr:row>
      <xdr:rowOff>1533525</xdr:rowOff>
    </xdr:from>
    <xdr:to>
      <xdr:col>76</xdr:col>
      <xdr:colOff>0</xdr:colOff>
      <xdr:row>13</xdr:row>
      <xdr:rowOff>0</xdr:rowOff>
    </xdr:to>
    <xdr:sp macro="" textlink="">
      <xdr:nvSpPr>
        <xdr:cNvPr id="5910" name="Line 68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ShapeType="1"/>
        </xdr:cNvSpPr>
      </xdr:nvSpPr>
      <xdr:spPr bwMode="auto">
        <a:xfrm flipV="1">
          <a:off x="31157333" y="1085617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11" name="Line 69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12" name="Line 67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13" name="Line 69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14" name="Line 67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15" name="Line 69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16" name="Line 67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17" name="Line 69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18" name="Line 67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19" name="Line 69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20" name="Line 67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21" name="Line 69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22" name="Line 67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23" name="Line 69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24" name="Line 67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25" name="Line 69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26" name="Line 67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27" name="Line 69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28" name="Line 67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29" name="Line 69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30" name="Line 67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31" name="Line 69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12</xdr:row>
      <xdr:rowOff>1543050</xdr:rowOff>
    </xdr:from>
    <xdr:to>
      <xdr:col>74</xdr:col>
      <xdr:colOff>0</xdr:colOff>
      <xdr:row>13</xdr:row>
      <xdr:rowOff>9525</xdr:rowOff>
    </xdr:to>
    <xdr:sp macro="" textlink="">
      <xdr:nvSpPr>
        <xdr:cNvPr id="5932" name="Line 67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ShapeType="1"/>
        </xdr:cNvSpPr>
      </xdr:nvSpPr>
      <xdr:spPr bwMode="auto">
        <a:xfrm flipV="1">
          <a:off x="30361467" y="10850457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12</xdr:row>
      <xdr:rowOff>1562100</xdr:rowOff>
    </xdr:from>
    <xdr:to>
      <xdr:col>78</xdr:col>
      <xdr:colOff>0</xdr:colOff>
      <xdr:row>13</xdr:row>
      <xdr:rowOff>28575</xdr:rowOff>
    </xdr:to>
    <xdr:sp macro="" textlink="">
      <xdr:nvSpPr>
        <xdr:cNvPr id="5933" name="Line 69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ShapeType="1"/>
        </xdr:cNvSpPr>
      </xdr:nvSpPr>
      <xdr:spPr bwMode="auto">
        <a:xfrm flipV="1">
          <a:off x="31885467" y="10854267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34" name="Line 67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35" name="Line 69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36" name="Line 67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37" name="Line 69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38" name="Line 67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39" name="Line 69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40" name="Line 67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41" name="Line 69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42" name="Line 67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43" name="Line 69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44" name="Line 67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45" name="Line 69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46" name="Line 67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47" name="Line 69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48" name="Line 67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49" name="Line 69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50" name="Line 67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51" name="Line 69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52" name="Line 67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53" name="Line 69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54" name="Line 67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55" name="Line 69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56" name="Line 67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57" name="Line 69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58" name="Line 67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59" name="Line 69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60" name="Line 67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61" name="Line 69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62" name="Line 67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63" name="Line 69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64" name="Line 67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65" name="Line 69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66" name="Line 67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67" name="Line 69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68" name="Line 67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69" name="Line 69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70" name="Line 67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71" name="Line 69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72" name="Line 67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73" name="Line 69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74" name="Line 67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75" name="Line 69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76" name="Line 67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77" name="Line 69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78" name="Line 67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79" name="Line 69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5980" name="Line 67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ShapeType="1"/>
        </xdr:cNvSpPr>
      </xdr:nvSpPr>
      <xdr:spPr bwMode="auto">
        <a:xfrm flipV="1">
          <a:off x="30361467" y="1162050"/>
          <a:ext cx="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5981" name="Line 69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ShapeType="1"/>
        </xdr:cNvSpPr>
      </xdr:nvSpPr>
      <xdr:spPr bwMode="auto">
        <a:xfrm flipV="1">
          <a:off x="31885467" y="1165860"/>
          <a:ext cx="0" cy="31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5982" name="Text Box 33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6570345" y="117729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983" name="Line 67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5984" name="Line 68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ShapeType="1"/>
        </xdr:cNvSpPr>
      </xdr:nvSpPr>
      <xdr:spPr bwMode="auto">
        <a:xfrm flipV="1">
          <a:off x="5760720" y="11830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985" name="Line 69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986" name="Line 67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987" name="Line 69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988" name="Line 67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989" name="Line 69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990" name="Line 67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991" name="Line 69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992" name="Line 67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993" name="Line 69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994" name="Line 67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995" name="Line 69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996" name="Line 67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997" name="Line 69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998" name="Line 67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999" name="Line 69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000" name="Line 67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001" name="Line 69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002" name="Line 67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003" name="Line 69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004" name="Line 67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005" name="Line 69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006" name="Line 67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ShapeType="1"/>
        </xdr:cNvSpPr>
      </xdr:nvSpPr>
      <xdr:spPr bwMode="auto">
        <a:xfrm flipV="1">
          <a:off x="5760720" y="11772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007" name="Line 69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ShapeType="1"/>
        </xdr:cNvSpPr>
      </xdr:nvSpPr>
      <xdr:spPr bwMode="auto">
        <a:xfrm flipV="1">
          <a:off x="6141720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41</xdr:row>
          <xdr:rowOff>219075</xdr:rowOff>
        </xdr:from>
        <xdr:to>
          <xdr:col>11</xdr:col>
          <xdr:colOff>342900</xdr:colOff>
          <xdr:row>43</xdr:row>
          <xdr:rowOff>152400</xdr:rowOff>
        </xdr:to>
        <xdr:sp macro="" textlink="">
          <xdr:nvSpPr>
            <xdr:cNvPr id="28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l-GR" sz="1100" b="0" i="0" u="none" strike="noStrike" baseline="0">
                  <a:solidFill>
                    <a:srgbClr val="000000"/>
                  </a:solidFill>
                  <a:latin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0</xdr:row>
      <xdr:rowOff>76200</xdr:rowOff>
    </xdr:from>
    <xdr:to>
      <xdr:col>8</xdr:col>
      <xdr:colOff>167640</xdr:colOff>
      <xdr:row>3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3160" y="76200"/>
          <a:ext cx="2621280" cy="5334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15240</xdr:colOff>
      <xdr:row>1</xdr:row>
      <xdr:rowOff>137160</xdr:rowOff>
    </xdr:from>
    <xdr:to>
      <xdr:col>15</xdr:col>
      <xdr:colOff>426720</xdr:colOff>
      <xdr:row>5</xdr:row>
      <xdr:rowOff>22860</xdr:rowOff>
    </xdr:to>
    <xdr:sp macro="" textlink="">
      <xdr:nvSpPr>
        <xdr:cNvPr id="3" name="Bent-Up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 flipV="1">
          <a:off x="8660130" y="148590"/>
          <a:ext cx="678180" cy="1021080"/>
        </a:xfrm>
        <a:prstGeom prst="bentUpArrow">
          <a:avLst>
            <a:gd name="adj1" fmla="val 25000"/>
            <a:gd name="adj2" fmla="val 24432"/>
            <a:gd name="adj3" fmla="val 25000"/>
          </a:avLst>
        </a:prstGeom>
        <a:solidFill>
          <a:schemeClr val="bg1">
            <a:lumMod val="6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ris/Desktop/New%20folder/&#917;&#926;&#913;&#924;&#919;&#925;&#921;&#917;&#931;%20&#914;&#913;&#920;&#924;&#927;&#923;&#927;&#915;&#921;&#917;&#931;/&#913;&#921;&#931;&#920;&#919;&#932;&#921;&#922;&#919;%202%20&#917;&#932;&#919;%202012-2014/2%20&#917;&#932;&#919;%20&#913;&#921;&#931;&#920;&#919;&#932;&#921;&#922;&#919;%20&#915;%20&#917;&#926;&#913;&#924;&#919;&#925;&#92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2 ΕΤΗ ΑΙΣΘΗΤΙΚΗ Γ ΕΞΑΜΗΝΟ"/>
    </sheetNames>
    <definedNames>
      <definedName name="Button1_Click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54"/>
  <sheetViews>
    <sheetView zoomScale="90" zoomScaleNormal="90" workbookViewId="0">
      <pane xSplit="3" ySplit="1" topLeftCell="BA2" activePane="bottomRight" state="frozen"/>
      <selection pane="topRight" activeCell="D1" sqref="D1"/>
      <selection pane="bottomLeft" activeCell="A2" sqref="A2"/>
      <selection pane="bottomRight" activeCell="BE2" sqref="BE2:BP25"/>
    </sheetView>
  </sheetViews>
  <sheetFormatPr defaultRowHeight="15" x14ac:dyDescent="0.25"/>
  <cols>
    <col min="1" max="1" width="4.7109375" customWidth="1"/>
    <col min="2" max="2" width="6.42578125" customWidth="1"/>
    <col min="3" max="3" width="31.85546875" customWidth="1"/>
    <col min="4" max="4" width="17.5703125" customWidth="1"/>
    <col min="5" max="10" width="5.28515625" customWidth="1"/>
    <col min="11" max="11" width="6.140625" customWidth="1"/>
    <col min="12" max="14" width="5.28515625" customWidth="1"/>
    <col min="15" max="15" width="6.140625" customWidth="1"/>
    <col min="16" max="16" width="11.5703125" customWidth="1"/>
    <col min="17" max="17" width="17.140625" customWidth="1"/>
    <col min="18" max="23" width="5.28515625" customWidth="1"/>
    <col min="24" max="24" width="6.140625" customWidth="1"/>
    <col min="25" max="27" width="5.28515625" customWidth="1"/>
    <col min="28" max="28" width="6.140625" customWidth="1"/>
    <col min="29" max="29" width="11.7109375" customWidth="1"/>
    <col min="30" max="30" width="17.140625" customWidth="1"/>
    <col min="31" max="36" width="5.28515625" customWidth="1"/>
    <col min="37" max="37" width="6.140625" customWidth="1"/>
    <col min="38" max="40" width="5.28515625" customWidth="1"/>
    <col min="41" max="41" width="6.140625" customWidth="1"/>
    <col min="42" max="42" width="11.85546875" customWidth="1"/>
    <col min="43" max="43" width="16.5703125" customWidth="1"/>
    <col min="44" max="49" width="5.28515625" customWidth="1"/>
    <col min="50" max="50" width="6.28515625" customWidth="1"/>
    <col min="51" max="53" width="5.28515625" customWidth="1"/>
    <col min="54" max="54" width="6.28515625" customWidth="1"/>
    <col min="55" max="55" width="12.28515625" customWidth="1"/>
    <col min="56" max="56" width="16.5703125" customWidth="1"/>
    <col min="57" max="62" width="5.28515625" customWidth="1"/>
    <col min="63" max="63" width="6.28515625" customWidth="1"/>
    <col min="64" max="66" width="5.28515625" customWidth="1"/>
    <col min="67" max="67" width="6.28515625" customWidth="1"/>
    <col min="68" max="68" width="12.28515625" customWidth="1"/>
    <col min="69" max="69" width="16.28515625" customWidth="1"/>
    <col min="70" max="75" width="5.28515625" customWidth="1"/>
    <col min="76" max="76" width="6.28515625" customWidth="1"/>
    <col min="77" max="79" width="5.28515625" customWidth="1"/>
    <col min="80" max="80" width="6.28515625" customWidth="1"/>
    <col min="81" max="81" width="12.28515625" customWidth="1"/>
  </cols>
  <sheetData>
    <row r="1" spans="1:81" ht="92.25" customHeight="1" thickBot="1" x14ac:dyDescent="0.3">
      <c r="A1" s="1" t="s">
        <v>0</v>
      </c>
      <c r="B1" s="2" t="s">
        <v>1</v>
      </c>
      <c r="C1" s="1" t="s">
        <v>2</v>
      </c>
      <c r="D1" s="3" t="s">
        <v>10</v>
      </c>
      <c r="E1" s="52" t="s">
        <v>3</v>
      </c>
      <c r="F1" s="53"/>
      <c r="G1" s="52" t="s">
        <v>4</v>
      </c>
      <c r="H1" s="53"/>
      <c r="I1" s="52" t="s">
        <v>5</v>
      </c>
      <c r="J1" s="53"/>
      <c r="K1" s="52" t="s">
        <v>6</v>
      </c>
      <c r="L1" s="53"/>
      <c r="M1" s="52" t="s">
        <v>7</v>
      </c>
      <c r="N1" s="53"/>
      <c r="O1" s="4" t="s">
        <v>8</v>
      </c>
      <c r="P1" s="5" t="s">
        <v>9</v>
      </c>
      <c r="Q1" s="3" t="s">
        <v>10</v>
      </c>
      <c r="R1" s="52" t="s">
        <v>46</v>
      </c>
      <c r="S1" s="53"/>
      <c r="T1" s="52" t="s">
        <v>47</v>
      </c>
      <c r="U1" s="53"/>
      <c r="V1" s="52" t="s">
        <v>5</v>
      </c>
      <c r="W1" s="53"/>
      <c r="X1" s="52" t="s">
        <v>6</v>
      </c>
      <c r="Y1" s="53"/>
      <c r="Z1" s="52" t="s">
        <v>7</v>
      </c>
      <c r="AA1" s="53"/>
      <c r="AB1" s="41" t="s">
        <v>8</v>
      </c>
      <c r="AC1" s="5" t="s">
        <v>9</v>
      </c>
      <c r="AD1" s="3" t="s">
        <v>10</v>
      </c>
      <c r="AE1" s="52" t="s">
        <v>3</v>
      </c>
      <c r="AF1" s="53"/>
      <c r="AG1" s="52" t="s">
        <v>4</v>
      </c>
      <c r="AH1" s="53"/>
      <c r="AI1" s="52" t="s">
        <v>5</v>
      </c>
      <c r="AJ1" s="53"/>
      <c r="AK1" s="52" t="s">
        <v>6</v>
      </c>
      <c r="AL1" s="53"/>
      <c r="AM1" s="52" t="s">
        <v>7</v>
      </c>
      <c r="AN1" s="53"/>
      <c r="AO1" s="13" t="s">
        <v>8</v>
      </c>
      <c r="AP1" s="5" t="s">
        <v>9</v>
      </c>
      <c r="AQ1" s="3" t="s">
        <v>10</v>
      </c>
      <c r="AR1" s="52" t="s">
        <v>3</v>
      </c>
      <c r="AS1" s="53"/>
      <c r="AT1" s="52" t="s">
        <v>4</v>
      </c>
      <c r="AU1" s="53"/>
      <c r="AV1" s="52" t="s">
        <v>5</v>
      </c>
      <c r="AW1" s="53"/>
      <c r="AX1" s="52" t="s">
        <v>6</v>
      </c>
      <c r="AY1" s="53"/>
      <c r="AZ1" s="52" t="s">
        <v>7</v>
      </c>
      <c r="BA1" s="53"/>
      <c r="BB1" s="14" t="s">
        <v>8</v>
      </c>
      <c r="BC1" s="5" t="s">
        <v>9</v>
      </c>
      <c r="BD1" s="3" t="s">
        <v>10</v>
      </c>
      <c r="BE1" s="52" t="s">
        <v>3</v>
      </c>
      <c r="BF1" s="53"/>
      <c r="BG1" s="52" t="s">
        <v>4</v>
      </c>
      <c r="BH1" s="53"/>
      <c r="BI1" s="52" t="s">
        <v>5</v>
      </c>
      <c r="BJ1" s="53"/>
      <c r="BK1" s="52" t="s">
        <v>6</v>
      </c>
      <c r="BL1" s="53"/>
      <c r="BM1" s="52" t="s">
        <v>7</v>
      </c>
      <c r="BN1" s="53"/>
      <c r="BO1" s="15" t="s">
        <v>8</v>
      </c>
      <c r="BP1" s="5" t="s">
        <v>9</v>
      </c>
      <c r="BQ1" s="3" t="s">
        <v>10</v>
      </c>
      <c r="BR1" s="52" t="s">
        <v>3</v>
      </c>
      <c r="BS1" s="53"/>
      <c r="BT1" s="52" t="s">
        <v>4</v>
      </c>
      <c r="BU1" s="53"/>
      <c r="BV1" s="52" t="s">
        <v>5</v>
      </c>
      <c r="BW1" s="53"/>
      <c r="BX1" s="52" t="s">
        <v>6</v>
      </c>
      <c r="BY1" s="53"/>
      <c r="BZ1" s="52" t="s">
        <v>7</v>
      </c>
      <c r="CA1" s="53"/>
      <c r="CB1" s="15" t="s">
        <v>8</v>
      </c>
      <c r="CC1" s="5" t="s">
        <v>9</v>
      </c>
    </row>
    <row r="2" spans="1:81" ht="30" customHeight="1" thickBot="1" x14ac:dyDescent="0.3">
      <c r="A2" s="6">
        <v>1</v>
      </c>
      <c r="B2" s="42">
        <v>1225</v>
      </c>
      <c r="C2" s="43" t="s">
        <v>34</v>
      </c>
      <c r="D2" s="38" t="s">
        <v>32</v>
      </c>
      <c r="E2" s="21">
        <v>85</v>
      </c>
      <c r="F2" s="22">
        <f>E2*10%</f>
        <v>8.5</v>
      </c>
      <c r="G2" s="10">
        <v>45</v>
      </c>
      <c r="H2" s="22">
        <f>G2*20%</f>
        <v>9</v>
      </c>
      <c r="I2" s="10">
        <v>75</v>
      </c>
      <c r="J2" s="22">
        <f t="shared" ref="J2:J23" si="0">I2*20%</f>
        <v>15</v>
      </c>
      <c r="K2" s="22">
        <f>L2*100/40</f>
        <v>81.25</v>
      </c>
      <c r="L2" s="22">
        <f>SUM(F2+H2+J2)</f>
        <v>32.5</v>
      </c>
      <c r="M2" s="10">
        <v>35</v>
      </c>
      <c r="N2" s="22">
        <f>M2*50%</f>
        <v>17.5</v>
      </c>
      <c r="O2" s="23">
        <f>SUM(N2+J2+H2+F2)</f>
        <v>50</v>
      </c>
      <c r="P2" s="24" t="str">
        <f>IF(O2&gt;=50,"Προάγεται","Απορίπτεται")</f>
        <v>Προάγεται</v>
      </c>
      <c r="Q2" s="38" t="s">
        <v>27</v>
      </c>
      <c r="R2" s="21">
        <v>95</v>
      </c>
      <c r="S2" s="22">
        <f>R2*15%</f>
        <v>14.25</v>
      </c>
      <c r="T2" s="10">
        <v>45</v>
      </c>
      <c r="U2" s="22">
        <f>T2*25%</f>
        <v>11.25</v>
      </c>
      <c r="V2" s="10"/>
      <c r="W2" s="22">
        <f t="shared" ref="W2:W13" si="1">V2*20%</f>
        <v>0</v>
      </c>
      <c r="X2" s="22">
        <f>Y2*100/40</f>
        <v>63.75</v>
      </c>
      <c r="Y2" s="22">
        <f t="shared" ref="Y2:Y33" si="2">SUM(S2+U2+W2)</f>
        <v>25.5</v>
      </c>
      <c r="Z2" s="10">
        <v>41</v>
      </c>
      <c r="AA2" s="22">
        <f>Z2*60%</f>
        <v>24.599999999999998</v>
      </c>
      <c r="AB2" s="23">
        <f t="shared" ref="AB2:AB13" si="3">SUM(AA2+U2+S2)</f>
        <v>50.099999999999994</v>
      </c>
      <c r="AC2" s="24" t="str">
        <f>IF(AB2&gt;=50,"Προάγεται","Απορίπτεται")</f>
        <v>Προάγεται</v>
      </c>
      <c r="AD2" s="38" t="s">
        <v>28</v>
      </c>
      <c r="AE2" s="21">
        <v>95</v>
      </c>
      <c r="AF2" s="22">
        <f>AE2*15%</f>
        <v>14.25</v>
      </c>
      <c r="AG2" s="10">
        <v>33</v>
      </c>
      <c r="AH2" s="22">
        <f>AG2*25%</f>
        <v>8.25</v>
      </c>
      <c r="AI2" s="10"/>
      <c r="AJ2" s="22">
        <f t="shared" ref="AJ2:AJ20" si="4">AI2*20%</f>
        <v>0</v>
      </c>
      <c r="AK2" s="22">
        <f>AL2*100/40</f>
        <v>56.25</v>
      </c>
      <c r="AL2" s="22">
        <f>SUM(AF2+AH2+AJ2)</f>
        <v>22.5</v>
      </c>
      <c r="AM2" s="10">
        <v>20</v>
      </c>
      <c r="AN2" s="22">
        <f>AM2*60%</f>
        <v>12</v>
      </c>
      <c r="AO2" s="23">
        <f>SUM(AN2+AH2+AF2)</f>
        <v>34.5</v>
      </c>
      <c r="AP2" s="24" t="str">
        <f>IF(AO2&gt;=50,"Προάγεται","Απορίπτεται")</f>
        <v>Απορίπτεται</v>
      </c>
      <c r="AQ2" s="38" t="s">
        <v>29</v>
      </c>
      <c r="AR2" s="21">
        <v>70</v>
      </c>
      <c r="AS2" s="22">
        <f>AR2*10%</f>
        <v>7</v>
      </c>
      <c r="AT2" s="10">
        <v>20</v>
      </c>
      <c r="AU2" s="22">
        <f>AT2*20%</f>
        <v>4</v>
      </c>
      <c r="AV2" s="10">
        <v>34</v>
      </c>
      <c r="AW2" s="22">
        <f t="shared" ref="AW2:AW23" si="5">AV2*20%</f>
        <v>6.8000000000000007</v>
      </c>
      <c r="AX2" s="22">
        <f>AY2*100/40</f>
        <v>44.5</v>
      </c>
      <c r="AY2" s="22">
        <f>SUM(AS2+AU2+AW2)</f>
        <v>17.8</v>
      </c>
      <c r="AZ2" s="10">
        <v>44</v>
      </c>
      <c r="BA2" s="22">
        <f>AZ2*50%</f>
        <v>22</v>
      </c>
      <c r="BB2" s="23">
        <f>SUM(BA2+AW2+AU2+AS2)</f>
        <v>39.799999999999997</v>
      </c>
      <c r="BC2" s="24" t="str">
        <f>IF(BB2&gt;=50,"Προάγεται","Απορίπτεται")</f>
        <v>Απορίπτεται</v>
      </c>
      <c r="BD2" s="38" t="s">
        <v>30</v>
      </c>
      <c r="BE2" s="21">
        <v>100</v>
      </c>
      <c r="BF2" s="22">
        <f>BE2*15%</f>
        <v>15</v>
      </c>
      <c r="BG2" s="10">
        <v>98</v>
      </c>
      <c r="BH2" s="22">
        <f>BG2*25%</f>
        <v>24.5</v>
      </c>
      <c r="BI2" s="10"/>
      <c r="BJ2" s="22">
        <f t="shared" ref="BJ2:BJ25" si="6">BI2*20%</f>
        <v>0</v>
      </c>
      <c r="BK2" s="22">
        <f>BL2*100/40</f>
        <v>98.75</v>
      </c>
      <c r="BL2" s="22">
        <f>SUM(BF2+BH2+BJ2)</f>
        <v>39.5</v>
      </c>
      <c r="BM2" s="10">
        <v>34</v>
      </c>
      <c r="BN2" s="22">
        <f>BM2*60%</f>
        <v>20.399999999999999</v>
      </c>
      <c r="BO2" s="23">
        <f>SUM(BN2+BH2+BF2)</f>
        <v>59.9</v>
      </c>
      <c r="BP2" s="24" t="str">
        <f>IF(BO2&gt;=50,"Προάγεται","Απορίπτεται")</f>
        <v>Προάγεται</v>
      </c>
      <c r="BQ2" s="38" t="s">
        <v>31</v>
      </c>
      <c r="BR2" s="21">
        <v>100</v>
      </c>
      <c r="BS2" s="22">
        <f>BR2*15%</f>
        <v>15</v>
      </c>
      <c r="BT2" s="10">
        <v>73</v>
      </c>
      <c r="BU2" s="22">
        <f>BT2*25%</f>
        <v>18.25</v>
      </c>
      <c r="BV2" s="10"/>
      <c r="BW2" s="22">
        <f t="shared" ref="BW2:BW30" si="7">BV2*20%</f>
        <v>0</v>
      </c>
      <c r="BX2" s="22">
        <f>BY2*100/40</f>
        <v>83.125</v>
      </c>
      <c r="BY2" s="22">
        <f>SUM(BS2+BU2+BW2)</f>
        <v>33.25</v>
      </c>
      <c r="BZ2" s="10">
        <v>16</v>
      </c>
      <c r="CA2" s="22">
        <f>BZ2*60%</f>
        <v>9.6</v>
      </c>
      <c r="CB2" s="23">
        <f>SUM(CA2+BU2+BS2)</f>
        <v>42.85</v>
      </c>
      <c r="CC2" s="24" t="str">
        <f>IF(CB2&gt;=50,"Προάγεται","Απορίπτεται")</f>
        <v>Απορίπτεται</v>
      </c>
    </row>
    <row r="3" spans="1:81" ht="51.75" thickBot="1" x14ac:dyDescent="0.3">
      <c r="A3" s="6">
        <v>2</v>
      </c>
      <c r="B3" s="44">
        <v>1221</v>
      </c>
      <c r="C3" s="45" t="s">
        <v>35</v>
      </c>
      <c r="D3" s="38" t="s">
        <v>32</v>
      </c>
      <c r="E3" s="21">
        <v>100</v>
      </c>
      <c r="F3" s="22">
        <f t="shared" ref="F3:F23" si="8">E3*10%</f>
        <v>10</v>
      </c>
      <c r="G3" s="10">
        <v>100</v>
      </c>
      <c r="H3" s="22">
        <f t="shared" ref="H3:H13" si="9">G3*20%</f>
        <v>20</v>
      </c>
      <c r="I3" s="10">
        <v>98</v>
      </c>
      <c r="J3" s="22">
        <f t="shared" si="0"/>
        <v>19.600000000000001</v>
      </c>
      <c r="K3" s="22">
        <f t="shared" ref="K3:K23" si="10">L3*100/40</f>
        <v>124</v>
      </c>
      <c r="L3" s="22">
        <f t="shared" ref="L3:L23" si="11">SUM(F3+H3+J3)</f>
        <v>49.6</v>
      </c>
      <c r="M3" s="10">
        <v>99</v>
      </c>
      <c r="N3" s="22">
        <f t="shared" ref="N3:N13" si="12">M3*50%</f>
        <v>49.5</v>
      </c>
      <c r="O3" s="23">
        <f t="shared" ref="O3:O13" si="13">SUM(N3+J3+H3+F3)</f>
        <v>99.1</v>
      </c>
      <c r="P3" s="24" t="str">
        <f>IF(O3&gt;=50,"Προάγεται","Απορίπτεται")</f>
        <v>Προάγεται</v>
      </c>
      <c r="Q3" s="38" t="s">
        <v>27</v>
      </c>
      <c r="R3" s="21">
        <v>100</v>
      </c>
      <c r="S3" s="22">
        <f t="shared" ref="S3:S13" si="14">R3*15%</f>
        <v>15</v>
      </c>
      <c r="T3" s="10">
        <v>100</v>
      </c>
      <c r="U3" s="22">
        <f t="shared" ref="U3:U13" si="15">T3*25%</f>
        <v>25</v>
      </c>
      <c r="V3" s="10"/>
      <c r="W3" s="22">
        <f t="shared" si="1"/>
        <v>0</v>
      </c>
      <c r="X3" s="22">
        <f t="shared" ref="X3:X13" si="16">Y3*100/40</f>
        <v>100</v>
      </c>
      <c r="Y3" s="22">
        <f t="shared" si="2"/>
        <v>40</v>
      </c>
      <c r="Z3" s="10">
        <v>100</v>
      </c>
      <c r="AA3" s="22">
        <f t="shared" ref="AA3:AA13" si="17">Z3*60%</f>
        <v>60</v>
      </c>
      <c r="AB3" s="23">
        <f t="shared" si="3"/>
        <v>100</v>
      </c>
      <c r="AC3" s="24" t="str">
        <f>IF(AB3&gt;=50,"Προάγεται","Απορίπτεται")</f>
        <v>Προάγεται</v>
      </c>
      <c r="AD3" s="38" t="s">
        <v>28</v>
      </c>
      <c r="AE3" s="21">
        <v>100</v>
      </c>
      <c r="AF3" s="22">
        <f t="shared" ref="AF3:AF13" si="18">AE3*15%</f>
        <v>15</v>
      </c>
      <c r="AG3" s="10">
        <v>85</v>
      </c>
      <c r="AH3" s="22">
        <f t="shared" ref="AH3:AH13" si="19">AG3*25%</f>
        <v>21.25</v>
      </c>
      <c r="AI3" s="10"/>
      <c r="AJ3" s="22">
        <f t="shared" si="4"/>
        <v>0</v>
      </c>
      <c r="AK3" s="22">
        <f t="shared" ref="AK3:AK20" si="20">AL3*100/40</f>
        <v>90.625</v>
      </c>
      <c r="AL3" s="22">
        <f t="shared" ref="AL3:AL20" si="21">SUM(AF3+AH3+AJ3)</f>
        <v>36.25</v>
      </c>
      <c r="AM3" s="10">
        <v>91</v>
      </c>
      <c r="AN3" s="22">
        <f t="shared" ref="AN3:AN20" si="22">AM3*60%</f>
        <v>54.6</v>
      </c>
      <c r="AO3" s="23">
        <f t="shared" ref="AO3:AO13" si="23">SUM(AN3+AH3+AF3)</f>
        <v>90.85</v>
      </c>
      <c r="AP3" s="24" t="str">
        <f>IF(AO3&gt;=50,"Προάγεται","Απορίπτεται")</f>
        <v>Προάγεται</v>
      </c>
      <c r="AQ3" s="38" t="s">
        <v>29</v>
      </c>
      <c r="AR3" s="21">
        <v>100</v>
      </c>
      <c r="AS3" s="22">
        <f t="shared" ref="AS3:AS23" si="24">AR3*10%</f>
        <v>10</v>
      </c>
      <c r="AT3" s="10">
        <v>100</v>
      </c>
      <c r="AU3" s="22">
        <f t="shared" ref="AU3:AU13" si="25">AT3*20%</f>
        <v>20</v>
      </c>
      <c r="AV3" s="10">
        <v>96</v>
      </c>
      <c r="AW3" s="22">
        <f t="shared" si="5"/>
        <v>19.200000000000003</v>
      </c>
      <c r="AX3" s="22">
        <f t="shared" ref="AX3:AX23" si="26">AY3*100/40</f>
        <v>123</v>
      </c>
      <c r="AY3" s="22">
        <f t="shared" ref="AY3:AY23" si="27">SUM(AS3+AU3+AW3)</f>
        <v>49.2</v>
      </c>
      <c r="AZ3" s="10">
        <v>85</v>
      </c>
      <c r="BA3" s="22">
        <f t="shared" ref="BA3:BA13" si="28">AZ3*50%</f>
        <v>42.5</v>
      </c>
      <c r="BB3" s="23">
        <f t="shared" ref="BB3:BB13" si="29">SUM(BA3+AW3+AU3+AS3)</f>
        <v>91.7</v>
      </c>
      <c r="BC3" s="24" t="str">
        <f>IF(BB3&gt;=50,"Προάγεται","Απορίπτεται")</f>
        <v>Προάγεται</v>
      </c>
      <c r="BD3" s="38" t="s">
        <v>30</v>
      </c>
      <c r="BE3" s="21">
        <v>100</v>
      </c>
      <c r="BF3" s="22">
        <f t="shared" ref="BF3:BF13" si="30">BE3*15%</f>
        <v>15</v>
      </c>
      <c r="BG3" s="10">
        <v>71.5</v>
      </c>
      <c r="BH3" s="22">
        <f t="shared" ref="BH3:BH13" si="31">BG3*25%</f>
        <v>17.875</v>
      </c>
      <c r="BI3" s="10"/>
      <c r="BJ3" s="22">
        <f t="shared" si="6"/>
        <v>0</v>
      </c>
      <c r="BK3" s="22">
        <f t="shared" ref="BK3:BK25" si="32">BL3*100/40</f>
        <v>82.1875</v>
      </c>
      <c r="BL3" s="22">
        <f t="shared" ref="BL3:BL25" si="33">SUM(BF3+BH3+BJ3)</f>
        <v>32.875</v>
      </c>
      <c r="BM3" s="10">
        <v>97</v>
      </c>
      <c r="BN3" s="22">
        <f t="shared" ref="BN3:BN25" si="34">BM3*60%</f>
        <v>58.199999999999996</v>
      </c>
      <c r="BO3" s="23">
        <f t="shared" ref="BO3:BO13" si="35">SUM(BN3+BH3+BF3)</f>
        <v>91.074999999999989</v>
      </c>
      <c r="BP3" s="24" t="str">
        <f>IF(BO3&gt;=50,"Προάγεται","Απορίπτεται")</f>
        <v>Προάγεται</v>
      </c>
      <c r="BQ3" s="38" t="s">
        <v>31</v>
      </c>
      <c r="BR3" s="21">
        <v>100</v>
      </c>
      <c r="BS3" s="22">
        <f t="shared" ref="BS3:BS13" si="36">BR3*15%</f>
        <v>15</v>
      </c>
      <c r="BT3" s="10">
        <v>100</v>
      </c>
      <c r="BU3" s="22">
        <f t="shared" ref="BU3:BU13" si="37">BT3*25%</f>
        <v>25</v>
      </c>
      <c r="BV3" s="10"/>
      <c r="BW3" s="22">
        <f t="shared" si="7"/>
        <v>0</v>
      </c>
      <c r="BX3" s="22">
        <f t="shared" ref="BX3:BX30" si="38">BY3*100/40</f>
        <v>100</v>
      </c>
      <c r="BY3" s="22">
        <f t="shared" ref="BY3:BY30" si="39">SUM(BS3+BU3+BW3)</f>
        <v>40</v>
      </c>
      <c r="BZ3" s="10">
        <v>86</v>
      </c>
      <c r="CA3" s="22">
        <f t="shared" ref="CA3:CA30" si="40">BZ3*60%</f>
        <v>51.6</v>
      </c>
      <c r="CB3" s="23">
        <f t="shared" ref="CB3:CB13" si="41">SUM(CA3+BU3+BS3)</f>
        <v>91.6</v>
      </c>
      <c r="CC3" s="24" t="str">
        <f>IF(CB3&gt;=50,"Προάγεται","Απορίπτεται")</f>
        <v>Προάγεται</v>
      </c>
    </row>
    <row r="4" spans="1:81" ht="51.75" thickBot="1" x14ac:dyDescent="0.3">
      <c r="A4" s="6">
        <v>3</v>
      </c>
      <c r="B4" s="44">
        <v>1207</v>
      </c>
      <c r="C4" s="45" t="s">
        <v>36</v>
      </c>
      <c r="D4" s="38" t="s">
        <v>32</v>
      </c>
      <c r="E4" s="21">
        <v>95</v>
      </c>
      <c r="F4" s="22">
        <f t="shared" si="8"/>
        <v>9.5</v>
      </c>
      <c r="G4" s="10">
        <v>80.5</v>
      </c>
      <c r="H4" s="22">
        <f t="shared" si="9"/>
        <v>16.100000000000001</v>
      </c>
      <c r="I4" s="10">
        <v>90</v>
      </c>
      <c r="J4" s="22">
        <f t="shared" si="0"/>
        <v>18</v>
      </c>
      <c r="K4" s="22">
        <f t="shared" si="10"/>
        <v>109</v>
      </c>
      <c r="L4" s="22">
        <f t="shared" si="11"/>
        <v>43.6</v>
      </c>
      <c r="M4" s="10">
        <v>68</v>
      </c>
      <c r="N4" s="22">
        <f t="shared" si="12"/>
        <v>34</v>
      </c>
      <c r="O4" s="23">
        <f t="shared" si="13"/>
        <v>77.599999999999994</v>
      </c>
      <c r="P4" s="24" t="str">
        <f t="shared" ref="P4:P13" si="42">IF(O4&gt;=50,"Προάγεται","Απορίπτεται")</f>
        <v>Προάγεται</v>
      </c>
      <c r="Q4" s="38" t="s">
        <v>27</v>
      </c>
      <c r="R4" s="21">
        <v>95</v>
      </c>
      <c r="S4" s="22">
        <f t="shared" si="14"/>
        <v>14.25</v>
      </c>
      <c r="T4" s="10">
        <v>60</v>
      </c>
      <c r="U4" s="22">
        <f t="shared" si="15"/>
        <v>15</v>
      </c>
      <c r="V4" s="10"/>
      <c r="W4" s="22">
        <f t="shared" si="1"/>
        <v>0</v>
      </c>
      <c r="X4" s="22">
        <f t="shared" si="16"/>
        <v>73.125</v>
      </c>
      <c r="Y4" s="22">
        <f t="shared" si="2"/>
        <v>29.25</v>
      </c>
      <c r="Z4" s="10">
        <v>82</v>
      </c>
      <c r="AA4" s="22">
        <f t="shared" si="17"/>
        <v>49.199999999999996</v>
      </c>
      <c r="AB4" s="23">
        <f t="shared" si="3"/>
        <v>78.449999999999989</v>
      </c>
      <c r="AC4" s="24" t="str">
        <f t="shared" ref="AC4:AC13" si="43">IF(AB4&gt;=50,"Προάγεται","Απορίπτεται")</f>
        <v>Προάγεται</v>
      </c>
      <c r="AD4" s="38" t="s">
        <v>28</v>
      </c>
      <c r="AE4" s="21">
        <v>95</v>
      </c>
      <c r="AF4" s="22">
        <f t="shared" si="18"/>
        <v>14.25</v>
      </c>
      <c r="AG4" s="10">
        <v>83</v>
      </c>
      <c r="AH4" s="22">
        <f t="shared" si="19"/>
        <v>20.75</v>
      </c>
      <c r="AI4" s="10"/>
      <c r="AJ4" s="22">
        <f t="shared" si="4"/>
        <v>0</v>
      </c>
      <c r="AK4" s="22">
        <f t="shared" si="20"/>
        <v>87.5</v>
      </c>
      <c r="AL4" s="22">
        <f t="shared" si="21"/>
        <v>35</v>
      </c>
      <c r="AM4" s="10">
        <v>62</v>
      </c>
      <c r="AN4" s="22">
        <f t="shared" si="22"/>
        <v>37.199999999999996</v>
      </c>
      <c r="AO4" s="23">
        <f t="shared" si="23"/>
        <v>72.199999999999989</v>
      </c>
      <c r="AP4" s="24" t="str">
        <f t="shared" ref="AP4:AP13" si="44">IF(AO4&gt;=50,"Προάγεται","Απορίπτεται")</f>
        <v>Προάγεται</v>
      </c>
      <c r="AQ4" s="38" t="s">
        <v>29</v>
      </c>
      <c r="AR4" s="21">
        <v>90</v>
      </c>
      <c r="AS4" s="22">
        <f t="shared" si="24"/>
        <v>9</v>
      </c>
      <c r="AT4" s="10">
        <v>74</v>
      </c>
      <c r="AU4" s="22">
        <f t="shared" si="25"/>
        <v>14.8</v>
      </c>
      <c r="AV4" s="10">
        <v>62</v>
      </c>
      <c r="AW4" s="22">
        <f t="shared" si="5"/>
        <v>12.4</v>
      </c>
      <c r="AX4" s="22">
        <f t="shared" si="26"/>
        <v>90.500000000000014</v>
      </c>
      <c r="AY4" s="22">
        <f t="shared" si="27"/>
        <v>36.200000000000003</v>
      </c>
      <c r="AZ4" s="10">
        <v>45</v>
      </c>
      <c r="BA4" s="22">
        <f t="shared" si="28"/>
        <v>22.5</v>
      </c>
      <c r="BB4" s="23">
        <f t="shared" si="29"/>
        <v>58.7</v>
      </c>
      <c r="BC4" s="24" t="str">
        <f t="shared" ref="BC4:BC14" si="45">IF(BB4&gt;=50,"Προάγεται","Απορίπτεται")</f>
        <v>Προάγεται</v>
      </c>
      <c r="BD4" s="38" t="s">
        <v>30</v>
      </c>
      <c r="BE4" s="21">
        <v>100</v>
      </c>
      <c r="BF4" s="22">
        <f t="shared" si="30"/>
        <v>15</v>
      </c>
      <c r="BG4" s="10">
        <v>69</v>
      </c>
      <c r="BH4" s="22">
        <f t="shared" si="31"/>
        <v>17.25</v>
      </c>
      <c r="BI4" s="10"/>
      <c r="BJ4" s="22">
        <f t="shared" si="6"/>
        <v>0</v>
      </c>
      <c r="BK4" s="22">
        <f t="shared" si="32"/>
        <v>80.625</v>
      </c>
      <c r="BL4" s="22">
        <f t="shared" si="33"/>
        <v>32.25</v>
      </c>
      <c r="BM4" s="10">
        <v>85.5</v>
      </c>
      <c r="BN4" s="22">
        <f t="shared" si="34"/>
        <v>51.3</v>
      </c>
      <c r="BO4" s="23">
        <f t="shared" si="35"/>
        <v>83.55</v>
      </c>
      <c r="BP4" s="24" t="str">
        <f t="shared" ref="BP4:BP14" si="46">IF(BO4&gt;=50,"Προάγεται","Απορίπτεται")</f>
        <v>Προάγεται</v>
      </c>
      <c r="BQ4" s="38" t="s">
        <v>31</v>
      </c>
      <c r="BR4" s="21">
        <v>100</v>
      </c>
      <c r="BS4" s="22">
        <f t="shared" si="36"/>
        <v>15</v>
      </c>
      <c r="BT4" s="10">
        <v>100</v>
      </c>
      <c r="BU4" s="22">
        <f t="shared" si="37"/>
        <v>25</v>
      </c>
      <c r="BV4" s="10"/>
      <c r="BW4" s="22">
        <f t="shared" si="7"/>
        <v>0</v>
      </c>
      <c r="BX4" s="22">
        <f t="shared" si="38"/>
        <v>100</v>
      </c>
      <c r="BY4" s="22">
        <f t="shared" si="39"/>
        <v>40</v>
      </c>
      <c r="BZ4" s="10">
        <v>46.5</v>
      </c>
      <c r="CA4" s="22">
        <f t="shared" si="40"/>
        <v>27.9</v>
      </c>
      <c r="CB4" s="23">
        <f t="shared" si="41"/>
        <v>67.900000000000006</v>
      </c>
      <c r="CC4" s="24" t="str">
        <f t="shared" ref="CC4:CC13" si="47">IF(CB4&gt;=50,"Προάγεται","Απορίπτεται")</f>
        <v>Προάγεται</v>
      </c>
    </row>
    <row r="5" spans="1:81" ht="51.75" thickBot="1" x14ac:dyDescent="0.3">
      <c r="A5" s="6">
        <v>4</v>
      </c>
      <c r="B5" s="44">
        <v>1232</v>
      </c>
      <c r="C5" s="45" t="s">
        <v>37</v>
      </c>
      <c r="D5" s="38" t="s">
        <v>32</v>
      </c>
      <c r="E5" s="21">
        <v>85</v>
      </c>
      <c r="F5" s="22">
        <f t="shared" si="8"/>
        <v>8.5</v>
      </c>
      <c r="G5" s="10">
        <v>43</v>
      </c>
      <c r="H5" s="22">
        <f t="shared" si="9"/>
        <v>8.6</v>
      </c>
      <c r="I5" s="10">
        <v>85</v>
      </c>
      <c r="J5" s="22">
        <f t="shared" si="0"/>
        <v>17</v>
      </c>
      <c r="K5" s="22">
        <f t="shared" si="10"/>
        <v>85.25</v>
      </c>
      <c r="L5" s="22">
        <f t="shared" si="11"/>
        <v>34.1</v>
      </c>
      <c r="M5" s="10">
        <v>66.5</v>
      </c>
      <c r="N5" s="22">
        <f t="shared" si="12"/>
        <v>33.25</v>
      </c>
      <c r="O5" s="23">
        <f t="shared" si="13"/>
        <v>67.349999999999994</v>
      </c>
      <c r="P5" s="24" t="str">
        <f t="shared" si="42"/>
        <v>Προάγεται</v>
      </c>
      <c r="Q5" s="38" t="s">
        <v>27</v>
      </c>
      <c r="R5" s="21">
        <v>95</v>
      </c>
      <c r="S5" s="22">
        <f t="shared" si="14"/>
        <v>14.25</v>
      </c>
      <c r="T5" s="10">
        <v>60</v>
      </c>
      <c r="U5" s="22">
        <f t="shared" si="15"/>
        <v>15</v>
      </c>
      <c r="V5" s="10"/>
      <c r="W5" s="22">
        <f t="shared" si="1"/>
        <v>0</v>
      </c>
      <c r="X5" s="22">
        <f t="shared" si="16"/>
        <v>73.125</v>
      </c>
      <c r="Y5" s="22">
        <f t="shared" si="2"/>
        <v>29.25</v>
      </c>
      <c r="Z5" s="10">
        <v>80</v>
      </c>
      <c r="AA5" s="22">
        <f t="shared" si="17"/>
        <v>48</v>
      </c>
      <c r="AB5" s="23">
        <f t="shared" si="3"/>
        <v>77.25</v>
      </c>
      <c r="AC5" s="24" t="str">
        <f t="shared" si="43"/>
        <v>Προάγεται</v>
      </c>
      <c r="AD5" s="38" t="s">
        <v>28</v>
      </c>
      <c r="AE5" s="21">
        <v>95</v>
      </c>
      <c r="AF5" s="22">
        <f t="shared" si="18"/>
        <v>14.25</v>
      </c>
      <c r="AG5" s="10">
        <v>21</v>
      </c>
      <c r="AH5" s="22">
        <f t="shared" si="19"/>
        <v>5.25</v>
      </c>
      <c r="AI5" s="10"/>
      <c r="AJ5" s="22">
        <f t="shared" si="4"/>
        <v>0</v>
      </c>
      <c r="AK5" s="22">
        <f t="shared" si="20"/>
        <v>48.75</v>
      </c>
      <c r="AL5" s="22">
        <f t="shared" si="21"/>
        <v>19.5</v>
      </c>
      <c r="AM5" s="10">
        <v>30</v>
      </c>
      <c r="AN5" s="22">
        <f t="shared" si="22"/>
        <v>18</v>
      </c>
      <c r="AO5" s="23">
        <f t="shared" si="23"/>
        <v>37.5</v>
      </c>
      <c r="AP5" s="24" t="str">
        <f t="shared" si="44"/>
        <v>Απορίπτεται</v>
      </c>
      <c r="AQ5" s="38" t="s">
        <v>29</v>
      </c>
      <c r="AR5" s="21">
        <v>70</v>
      </c>
      <c r="AS5" s="22">
        <f t="shared" si="24"/>
        <v>7</v>
      </c>
      <c r="AT5" s="10">
        <v>30</v>
      </c>
      <c r="AU5" s="22">
        <f t="shared" si="25"/>
        <v>6</v>
      </c>
      <c r="AV5" s="10">
        <v>72</v>
      </c>
      <c r="AW5" s="22">
        <f t="shared" si="5"/>
        <v>14.4</v>
      </c>
      <c r="AX5" s="22">
        <f t="shared" si="26"/>
        <v>68.5</v>
      </c>
      <c r="AY5" s="22">
        <f t="shared" si="27"/>
        <v>27.4</v>
      </c>
      <c r="AZ5" s="10">
        <v>56</v>
      </c>
      <c r="BA5" s="22">
        <f t="shared" si="28"/>
        <v>28</v>
      </c>
      <c r="BB5" s="23">
        <f t="shared" si="29"/>
        <v>55.4</v>
      </c>
      <c r="BC5" s="24" t="str">
        <f t="shared" si="45"/>
        <v>Προάγεται</v>
      </c>
      <c r="BD5" s="38" t="s">
        <v>30</v>
      </c>
      <c r="BE5" s="21">
        <v>100</v>
      </c>
      <c r="BF5" s="22">
        <f t="shared" si="30"/>
        <v>15</v>
      </c>
      <c r="BG5" s="10">
        <v>74</v>
      </c>
      <c r="BH5" s="22">
        <f t="shared" si="31"/>
        <v>18.5</v>
      </c>
      <c r="BI5" s="10"/>
      <c r="BJ5" s="22">
        <f t="shared" si="6"/>
        <v>0</v>
      </c>
      <c r="BK5" s="22">
        <f t="shared" si="32"/>
        <v>83.75</v>
      </c>
      <c r="BL5" s="22">
        <f t="shared" si="33"/>
        <v>33.5</v>
      </c>
      <c r="BM5" s="10">
        <v>48.5</v>
      </c>
      <c r="BN5" s="22">
        <f t="shared" si="34"/>
        <v>29.099999999999998</v>
      </c>
      <c r="BO5" s="23">
        <f t="shared" si="35"/>
        <v>62.599999999999994</v>
      </c>
      <c r="BP5" s="24" t="str">
        <f t="shared" si="46"/>
        <v>Προάγεται</v>
      </c>
      <c r="BQ5" s="38" t="s">
        <v>31</v>
      </c>
      <c r="BR5" s="21">
        <v>100</v>
      </c>
      <c r="BS5" s="22">
        <f t="shared" si="36"/>
        <v>15</v>
      </c>
      <c r="BT5" s="10">
        <v>94</v>
      </c>
      <c r="BU5" s="22">
        <f t="shared" si="37"/>
        <v>23.5</v>
      </c>
      <c r="BV5" s="10"/>
      <c r="BW5" s="22">
        <f t="shared" si="7"/>
        <v>0</v>
      </c>
      <c r="BX5" s="22">
        <f t="shared" si="38"/>
        <v>96.25</v>
      </c>
      <c r="BY5" s="22">
        <f t="shared" si="39"/>
        <v>38.5</v>
      </c>
      <c r="BZ5" s="10">
        <v>50</v>
      </c>
      <c r="CA5" s="22">
        <f t="shared" si="40"/>
        <v>30</v>
      </c>
      <c r="CB5" s="23">
        <f t="shared" si="41"/>
        <v>68.5</v>
      </c>
      <c r="CC5" s="24" t="str">
        <f t="shared" si="47"/>
        <v>Προάγεται</v>
      </c>
    </row>
    <row r="6" spans="1:81" ht="51.75" thickBot="1" x14ac:dyDescent="0.3">
      <c r="A6" s="6">
        <v>5</v>
      </c>
      <c r="B6" s="44">
        <v>1222</v>
      </c>
      <c r="C6" s="45" t="s">
        <v>38</v>
      </c>
      <c r="D6" s="38" t="s">
        <v>32</v>
      </c>
      <c r="E6" s="21">
        <v>80</v>
      </c>
      <c r="F6" s="22">
        <f t="shared" si="8"/>
        <v>8</v>
      </c>
      <c r="G6" s="10">
        <v>35</v>
      </c>
      <c r="H6" s="22">
        <f t="shared" si="9"/>
        <v>7</v>
      </c>
      <c r="I6" s="10">
        <v>50</v>
      </c>
      <c r="J6" s="22">
        <f t="shared" si="0"/>
        <v>10</v>
      </c>
      <c r="K6" s="22">
        <f t="shared" si="10"/>
        <v>62.5</v>
      </c>
      <c r="L6" s="22">
        <f t="shared" si="11"/>
        <v>25</v>
      </c>
      <c r="M6" s="10">
        <v>0</v>
      </c>
      <c r="N6" s="22">
        <f t="shared" si="12"/>
        <v>0</v>
      </c>
      <c r="O6" s="23">
        <f t="shared" si="13"/>
        <v>25</v>
      </c>
      <c r="P6" s="24" t="str">
        <f t="shared" si="42"/>
        <v>Απορίπτεται</v>
      </c>
      <c r="Q6" s="38" t="s">
        <v>27</v>
      </c>
      <c r="R6" s="21">
        <v>80</v>
      </c>
      <c r="S6" s="22">
        <f t="shared" si="14"/>
        <v>12</v>
      </c>
      <c r="T6" s="10">
        <v>60</v>
      </c>
      <c r="U6" s="22">
        <f t="shared" si="15"/>
        <v>15</v>
      </c>
      <c r="V6" s="10"/>
      <c r="W6" s="22">
        <f t="shared" si="1"/>
        <v>0</v>
      </c>
      <c r="X6" s="22">
        <f t="shared" si="16"/>
        <v>67.5</v>
      </c>
      <c r="Y6" s="22">
        <f t="shared" si="2"/>
        <v>27</v>
      </c>
      <c r="Z6" s="10"/>
      <c r="AA6" s="22">
        <f t="shared" si="17"/>
        <v>0</v>
      </c>
      <c r="AB6" s="23">
        <f t="shared" si="3"/>
        <v>27</v>
      </c>
      <c r="AC6" s="24" t="str">
        <f t="shared" si="43"/>
        <v>Απορίπτεται</v>
      </c>
      <c r="AD6" s="38" t="s">
        <v>28</v>
      </c>
      <c r="AE6" s="21"/>
      <c r="AF6" s="22">
        <f t="shared" si="18"/>
        <v>0</v>
      </c>
      <c r="AG6" s="10"/>
      <c r="AH6" s="22">
        <f t="shared" si="19"/>
        <v>0</v>
      </c>
      <c r="AI6" s="10"/>
      <c r="AJ6" s="22">
        <f t="shared" si="4"/>
        <v>0</v>
      </c>
      <c r="AK6" s="22">
        <f t="shared" si="20"/>
        <v>0</v>
      </c>
      <c r="AL6" s="22">
        <f t="shared" si="21"/>
        <v>0</v>
      </c>
      <c r="AM6" s="10"/>
      <c r="AN6" s="22">
        <f t="shared" si="22"/>
        <v>0</v>
      </c>
      <c r="AO6" s="23">
        <f t="shared" si="23"/>
        <v>0</v>
      </c>
      <c r="AP6" s="24" t="str">
        <f t="shared" si="44"/>
        <v>Απορίπτεται</v>
      </c>
      <c r="AQ6" s="38" t="s">
        <v>29</v>
      </c>
      <c r="AR6" s="21"/>
      <c r="AS6" s="22">
        <f t="shared" si="24"/>
        <v>0</v>
      </c>
      <c r="AT6" s="10"/>
      <c r="AU6" s="22">
        <f t="shared" si="25"/>
        <v>0</v>
      </c>
      <c r="AV6" s="10">
        <v>27</v>
      </c>
      <c r="AW6" s="22">
        <f t="shared" si="5"/>
        <v>5.4</v>
      </c>
      <c r="AX6" s="22">
        <f t="shared" si="26"/>
        <v>13.5</v>
      </c>
      <c r="AY6" s="22">
        <f t="shared" si="27"/>
        <v>5.4</v>
      </c>
      <c r="AZ6" s="10"/>
      <c r="BA6" s="22">
        <f t="shared" si="28"/>
        <v>0</v>
      </c>
      <c r="BB6" s="23">
        <f t="shared" si="29"/>
        <v>5.4</v>
      </c>
      <c r="BC6" s="24" t="str">
        <f t="shared" si="45"/>
        <v>Απορίπτεται</v>
      </c>
      <c r="BD6" s="38" t="s">
        <v>30</v>
      </c>
      <c r="BE6" s="21">
        <v>50</v>
      </c>
      <c r="BF6" s="22">
        <f t="shared" si="30"/>
        <v>7.5</v>
      </c>
      <c r="BG6" s="10"/>
      <c r="BH6" s="22">
        <f t="shared" si="31"/>
        <v>0</v>
      </c>
      <c r="BI6" s="10"/>
      <c r="BJ6" s="22">
        <f t="shared" si="6"/>
        <v>0</v>
      </c>
      <c r="BK6" s="22">
        <f t="shared" si="32"/>
        <v>18.75</v>
      </c>
      <c r="BL6" s="22">
        <f t="shared" si="33"/>
        <v>7.5</v>
      </c>
      <c r="BM6" s="10"/>
      <c r="BN6" s="22">
        <f t="shared" si="34"/>
        <v>0</v>
      </c>
      <c r="BO6" s="23">
        <f t="shared" si="35"/>
        <v>7.5</v>
      </c>
      <c r="BP6" s="24" t="str">
        <f t="shared" si="46"/>
        <v>Απορίπτεται</v>
      </c>
      <c r="BQ6" s="38" t="s">
        <v>31</v>
      </c>
      <c r="BR6" s="21">
        <v>80</v>
      </c>
      <c r="BS6" s="22">
        <f t="shared" si="36"/>
        <v>12</v>
      </c>
      <c r="BT6" s="10">
        <v>45</v>
      </c>
      <c r="BU6" s="22">
        <f t="shared" si="37"/>
        <v>11.25</v>
      </c>
      <c r="BV6" s="10"/>
      <c r="BW6" s="22">
        <f t="shared" si="7"/>
        <v>0</v>
      </c>
      <c r="BX6" s="22">
        <f t="shared" si="38"/>
        <v>58.125</v>
      </c>
      <c r="BY6" s="22">
        <f t="shared" si="39"/>
        <v>23.25</v>
      </c>
      <c r="BZ6" s="10">
        <v>0</v>
      </c>
      <c r="CA6" s="22">
        <f t="shared" si="40"/>
        <v>0</v>
      </c>
      <c r="CB6" s="23">
        <f t="shared" si="41"/>
        <v>23.25</v>
      </c>
      <c r="CC6" s="24" t="str">
        <f t="shared" si="47"/>
        <v>Απορίπτεται</v>
      </c>
    </row>
    <row r="7" spans="1:81" ht="51.75" thickBot="1" x14ac:dyDescent="0.3">
      <c r="A7" s="6">
        <v>6</v>
      </c>
      <c r="B7" s="44">
        <v>1217</v>
      </c>
      <c r="C7" s="45" t="s">
        <v>39</v>
      </c>
      <c r="D7" s="38" t="s">
        <v>32</v>
      </c>
      <c r="E7" s="21">
        <v>85</v>
      </c>
      <c r="F7" s="22">
        <f t="shared" si="8"/>
        <v>8.5</v>
      </c>
      <c r="G7" s="10">
        <v>49</v>
      </c>
      <c r="H7" s="22">
        <f t="shared" si="9"/>
        <v>9.8000000000000007</v>
      </c>
      <c r="I7" s="10">
        <v>65</v>
      </c>
      <c r="J7" s="22">
        <f t="shared" si="0"/>
        <v>13</v>
      </c>
      <c r="K7" s="22">
        <f t="shared" si="10"/>
        <v>78.25</v>
      </c>
      <c r="L7" s="22">
        <f t="shared" si="11"/>
        <v>31.3</v>
      </c>
      <c r="M7" s="10">
        <v>74</v>
      </c>
      <c r="N7" s="22">
        <f t="shared" si="12"/>
        <v>37</v>
      </c>
      <c r="O7" s="23">
        <f t="shared" si="13"/>
        <v>68.3</v>
      </c>
      <c r="P7" s="24" t="str">
        <f t="shared" si="42"/>
        <v>Προάγεται</v>
      </c>
      <c r="Q7" s="38" t="s">
        <v>27</v>
      </c>
      <c r="R7" s="21">
        <v>90</v>
      </c>
      <c r="S7" s="22">
        <f t="shared" si="14"/>
        <v>13.5</v>
      </c>
      <c r="T7" s="10">
        <v>60</v>
      </c>
      <c r="U7" s="22">
        <f t="shared" si="15"/>
        <v>15</v>
      </c>
      <c r="V7" s="10"/>
      <c r="W7" s="22">
        <f t="shared" si="1"/>
        <v>0</v>
      </c>
      <c r="X7" s="22">
        <f t="shared" si="16"/>
        <v>71.25</v>
      </c>
      <c r="Y7" s="22">
        <f t="shared" si="2"/>
        <v>28.5</v>
      </c>
      <c r="Z7" s="10">
        <v>65</v>
      </c>
      <c r="AA7" s="22">
        <f t="shared" si="17"/>
        <v>39</v>
      </c>
      <c r="AB7" s="23">
        <f t="shared" si="3"/>
        <v>67.5</v>
      </c>
      <c r="AC7" s="24" t="str">
        <f t="shared" si="43"/>
        <v>Προάγεται</v>
      </c>
      <c r="AD7" s="38" t="s">
        <v>28</v>
      </c>
      <c r="AE7" s="21">
        <v>95</v>
      </c>
      <c r="AF7" s="22">
        <f t="shared" si="18"/>
        <v>14.25</v>
      </c>
      <c r="AG7" s="10">
        <v>44</v>
      </c>
      <c r="AH7" s="22">
        <f t="shared" si="19"/>
        <v>11</v>
      </c>
      <c r="AI7" s="10"/>
      <c r="AJ7" s="22">
        <f t="shared" si="4"/>
        <v>0</v>
      </c>
      <c r="AK7" s="22">
        <f t="shared" si="20"/>
        <v>63.125</v>
      </c>
      <c r="AL7" s="22">
        <f t="shared" si="21"/>
        <v>25.25</v>
      </c>
      <c r="AM7" s="10">
        <v>30</v>
      </c>
      <c r="AN7" s="22">
        <f t="shared" si="22"/>
        <v>18</v>
      </c>
      <c r="AO7" s="23">
        <f t="shared" si="23"/>
        <v>43.25</v>
      </c>
      <c r="AP7" s="24" t="str">
        <f t="shared" si="44"/>
        <v>Απορίπτεται</v>
      </c>
      <c r="AQ7" s="38" t="s">
        <v>29</v>
      </c>
      <c r="AR7" s="21">
        <v>70</v>
      </c>
      <c r="AS7" s="22">
        <f t="shared" si="24"/>
        <v>7</v>
      </c>
      <c r="AT7" s="10">
        <v>25</v>
      </c>
      <c r="AU7" s="22">
        <f t="shared" si="25"/>
        <v>5</v>
      </c>
      <c r="AV7" s="10">
        <v>80</v>
      </c>
      <c r="AW7" s="22">
        <f t="shared" si="5"/>
        <v>16</v>
      </c>
      <c r="AX7" s="22">
        <f t="shared" si="26"/>
        <v>70</v>
      </c>
      <c r="AY7" s="22">
        <f t="shared" si="27"/>
        <v>28</v>
      </c>
      <c r="AZ7" s="10">
        <v>40</v>
      </c>
      <c r="BA7" s="22">
        <f t="shared" si="28"/>
        <v>20</v>
      </c>
      <c r="BB7" s="23">
        <f t="shared" si="29"/>
        <v>48</v>
      </c>
      <c r="BC7" s="24" t="str">
        <f t="shared" si="45"/>
        <v>Απορίπτεται</v>
      </c>
      <c r="BD7" s="38" t="s">
        <v>30</v>
      </c>
      <c r="BE7" s="21">
        <v>100</v>
      </c>
      <c r="BF7" s="22">
        <f t="shared" si="30"/>
        <v>15</v>
      </c>
      <c r="BG7" s="10">
        <v>66.5</v>
      </c>
      <c r="BH7" s="22">
        <f t="shared" si="31"/>
        <v>16.625</v>
      </c>
      <c r="BI7" s="10"/>
      <c r="BJ7" s="22">
        <f t="shared" si="6"/>
        <v>0</v>
      </c>
      <c r="BK7" s="22">
        <f t="shared" si="32"/>
        <v>79.0625</v>
      </c>
      <c r="BL7" s="22">
        <f t="shared" si="33"/>
        <v>31.625</v>
      </c>
      <c r="BM7" s="10">
        <v>76.5</v>
      </c>
      <c r="BN7" s="22">
        <f t="shared" si="34"/>
        <v>45.9</v>
      </c>
      <c r="BO7" s="23">
        <f t="shared" si="35"/>
        <v>77.525000000000006</v>
      </c>
      <c r="BP7" s="24" t="str">
        <f t="shared" si="46"/>
        <v>Προάγεται</v>
      </c>
      <c r="BQ7" s="38" t="s">
        <v>31</v>
      </c>
      <c r="BR7" s="21">
        <v>100</v>
      </c>
      <c r="BS7" s="22">
        <f t="shared" si="36"/>
        <v>15</v>
      </c>
      <c r="BT7" s="10">
        <v>64</v>
      </c>
      <c r="BU7" s="22">
        <f t="shared" si="37"/>
        <v>16</v>
      </c>
      <c r="BV7" s="10"/>
      <c r="BW7" s="22">
        <f t="shared" si="7"/>
        <v>0</v>
      </c>
      <c r="BX7" s="22">
        <f t="shared" si="38"/>
        <v>77.5</v>
      </c>
      <c r="BY7" s="22">
        <f t="shared" si="39"/>
        <v>31</v>
      </c>
      <c r="BZ7" s="10">
        <v>50</v>
      </c>
      <c r="CA7" s="22">
        <f t="shared" si="40"/>
        <v>30</v>
      </c>
      <c r="CB7" s="23">
        <f t="shared" si="41"/>
        <v>61</v>
      </c>
      <c r="CC7" s="24" t="str">
        <f t="shared" si="47"/>
        <v>Προάγεται</v>
      </c>
    </row>
    <row r="8" spans="1:81" ht="51.75" thickBot="1" x14ac:dyDescent="0.3">
      <c r="A8" s="6">
        <v>7</v>
      </c>
      <c r="B8" s="44">
        <v>1230</v>
      </c>
      <c r="C8" s="45" t="s">
        <v>40</v>
      </c>
      <c r="D8" s="38" t="s">
        <v>32</v>
      </c>
      <c r="E8" s="21">
        <v>100</v>
      </c>
      <c r="F8" s="22">
        <f t="shared" si="8"/>
        <v>10</v>
      </c>
      <c r="G8" s="10">
        <v>98</v>
      </c>
      <c r="H8" s="22">
        <f t="shared" si="9"/>
        <v>19.600000000000001</v>
      </c>
      <c r="I8" s="10">
        <v>98</v>
      </c>
      <c r="J8" s="22">
        <f t="shared" si="0"/>
        <v>19.600000000000001</v>
      </c>
      <c r="K8" s="22">
        <f t="shared" si="10"/>
        <v>123</v>
      </c>
      <c r="L8" s="22">
        <f t="shared" si="11"/>
        <v>49.2</v>
      </c>
      <c r="M8" s="10">
        <v>100</v>
      </c>
      <c r="N8" s="22">
        <f t="shared" si="12"/>
        <v>50</v>
      </c>
      <c r="O8" s="23">
        <f t="shared" si="13"/>
        <v>99.199999999999989</v>
      </c>
      <c r="P8" s="24" t="str">
        <f t="shared" si="42"/>
        <v>Προάγεται</v>
      </c>
      <c r="Q8" s="38" t="s">
        <v>27</v>
      </c>
      <c r="R8" s="21">
        <v>100</v>
      </c>
      <c r="S8" s="22">
        <f t="shared" si="14"/>
        <v>15</v>
      </c>
      <c r="T8" s="10">
        <v>100</v>
      </c>
      <c r="U8" s="22">
        <f t="shared" si="15"/>
        <v>25</v>
      </c>
      <c r="V8" s="10"/>
      <c r="W8" s="22">
        <f t="shared" si="1"/>
        <v>0</v>
      </c>
      <c r="X8" s="22">
        <f t="shared" si="16"/>
        <v>100</v>
      </c>
      <c r="Y8" s="22">
        <f t="shared" si="2"/>
        <v>40</v>
      </c>
      <c r="Z8" s="10">
        <v>99</v>
      </c>
      <c r="AA8" s="22">
        <f t="shared" si="17"/>
        <v>59.4</v>
      </c>
      <c r="AB8" s="23">
        <f t="shared" si="3"/>
        <v>99.4</v>
      </c>
      <c r="AC8" s="24" t="str">
        <f t="shared" si="43"/>
        <v>Προάγεται</v>
      </c>
      <c r="AD8" s="38" t="s">
        <v>28</v>
      </c>
      <c r="AE8" s="21">
        <v>100</v>
      </c>
      <c r="AF8" s="22">
        <f t="shared" si="18"/>
        <v>15</v>
      </c>
      <c r="AG8" s="10">
        <v>98</v>
      </c>
      <c r="AH8" s="22">
        <f t="shared" si="19"/>
        <v>24.5</v>
      </c>
      <c r="AI8" s="10"/>
      <c r="AJ8" s="22">
        <f t="shared" si="4"/>
        <v>0</v>
      </c>
      <c r="AK8" s="22">
        <f t="shared" si="20"/>
        <v>98.75</v>
      </c>
      <c r="AL8" s="22">
        <f t="shared" si="21"/>
        <v>39.5</v>
      </c>
      <c r="AM8" s="10">
        <v>98</v>
      </c>
      <c r="AN8" s="22">
        <f t="shared" si="22"/>
        <v>58.8</v>
      </c>
      <c r="AO8" s="23">
        <f t="shared" si="23"/>
        <v>98.3</v>
      </c>
      <c r="AP8" s="24" t="str">
        <f t="shared" si="44"/>
        <v>Προάγεται</v>
      </c>
      <c r="AQ8" s="38" t="s">
        <v>29</v>
      </c>
      <c r="AR8" s="21">
        <v>100</v>
      </c>
      <c r="AS8" s="22">
        <f t="shared" si="24"/>
        <v>10</v>
      </c>
      <c r="AT8" s="10">
        <v>97</v>
      </c>
      <c r="AU8" s="22">
        <f t="shared" si="25"/>
        <v>19.400000000000002</v>
      </c>
      <c r="AV8" s="10">
        <v>96</v>
      </c>
      <c r="AW8" s="22">
        <f t="shared" si="5"/>
        <v>19.200000000000003</v>
      </c>
      <c r="AX8" s="22">
        <f t="shared" si="26"/>
        <v>121.50000000000003</v>
      </c>
      <c r="AY8" s="22">
        <f t="shared" si="27"/>
        <v>48.600000000000009</v>
      </c>
      <c r="AZ8" s="10">
        <v>93</v>
      </c>
      <c r="BA8" s="22">
        <f t="shared" si="28"/>
        <v>46.5</v>
      </c>
      <c r="BB8" s="23">
        <f t="shared" si="29"/>
        <v>95.100000000000009</v>
      </c>
      <c r="BC8" s="24" t="str">
        <f t="shared" si="45"/>
        <v>Προάγεται</v>
      </c>
      <c r="BD8" s="38" t="s">
        <v>30</v>
      </c>
      <c r="BE8" s="21">
        <v>100</v>
      </c>
      <c r="BF8" s="22">
        <f t="shared" si="30"/>
        <v>15</v>
      </c>
      <c r="BG8" s="10">
        <v>100</v>
      </c>
      <c r="BH8" s="22">
        <f t="shared" si="31"/>
        <v>25</v>
      </c>
      <c r="BI8" s="10"/>
      <c r="BJ8" s="22">
        <f t="shared" si="6"/>
        <v>0</v>
      </c>
      <c r="BK8" s="22">
        <f t="shared" si="32"/>
        <v>100</v>
      </c>
      <c r="BL8" s="22">
        <f t="shared" si="33"/>
        <v>40</v>
      </c>
      <c r="BM8" s="10">
        <v>100</v>
      </c>
      <c r="BN8" s="22">
        <f t="shared" si="34"/>
        <v>60</v>
      </c>
      <c r="BO8" s="23">
        <f t="shared" si="35"/>
        <v>100</v>
      </c>
      <c r="BP8" s="24" t="str">
        <f t="shared" si="46"/>
        <v>Προάγεται</v>
      </c>
      <c r="BQ8" s="38" t="s">
        <v>31</v>
      </c>
      <c r="BR8" s="21">
        <v>100</v>
      </c>
      <c r="BS8" s="22">
        <f t="shared" si="36"/>
        <v>15</v>
      </c>
      <c r="BT8" s="10">
        <v>100</v>
      </c>
      <c r="BU8" s="22">
        <f t="shared" si="37"/>
        <v>25</v>
      </c>
      <c r="BV8" s="10"/>
      <c r="BW8" s="22">
        <f t="shared" si="7"/>
        <v>0</v>
      </c>
      <c r="BX8" s="22">
        <f t="shared" si="38"/>
        <v>100</v>
      </c>
      <c r="BY8" s="22">
        <f t="shared" si="39"/>
        <v>40</v>
      </c>
      <c r="BZ8" s="10">
        <v>89</v>
      </c>
      <c r="CA8" s="22">
        <f t="shared" si="40"/>
        <v>53.4</v>
      </c>
      <c r="CB8" s="23">
        <f t="shared" si="41"/>
        <v>93.4</v>
      </c>
      <c r="CC8" s="24" t="str">
        <f t="shared" si="47"/>
        <v>Προάγεται</v>
      </c>
    </row>
    <row r="9" spans="1:81" ht="51.75" thickBot="1" x14ac:dyDescent="0.3">
      <c r="A9" s="6">
        <v>8</v>
      </c>
      <c r="B9" s="44">
        <v>1228</v>
      </c>
      <c r="C9" s="45" t="s">
        <v>41</v>
      </c>
      <c r="D9" s="38" t="s">
        <v>32</v>
      </c>
      <c r="E9" s="21">
        <v>90</v>
      </c>
      <c r="F9" s="22">
        <f t="shared" si="8"/>
        <v>9</v>
      </c>
      <c r="G9" s="10">
        <v>75.5</v>
      </c>
      <c r="H9" s="22">
        <f t="shared" si="9"/>
        <v>15.100000000000001</v>
      </c>
      <c r="I9" s="10">
        <v>95</v>
      </c>
      <c r="J9" s="22">
        <f t="shared" si="0"/>
        <v>19</v>
      </c>
      <c r="K9" s="22">
        <f t="shared" si="10"/>
        <v>107.75</v>
      </c>
      <c r="L9" s="22">
        <f t="shared" si="11"/>
        <v>43.1</v>
      </c>
      <c r="M9" s="10">
        <v>79</v>
      </c>
      <c r="N9" s="22">
        <f t="shared" si="12"/>
        <v>39.5</v>
      </c>
      <c r="O9" s="23">
        <f t="shared" si="13"/>
        <v>82.6</v>
      </c>
      <c r="P9" s="24" t="str">
        <f t="shared" si="42"/>
        <v>Προάγεται</v>
      </c>
      <c r="Q9" s="38" t="s">
        <v>27</v>
      </c>
      <c r="R9" s="21">
        <v>100</v>
      </c>
      <c r="S9" s="22">
        <f t="shared" si="14"/>
        <v>15</v>
      </c>
      <c r="T9" s="10">
        <v>80</v>
      </c>
      <c r="U9" s="22">
        <f t="shared" si="15"/>
        <v>20</v>
      </c>
      <c r="V9" s="10"/>
      <c r="W9" s="22">
        <f t="shared" si="1"/>
        <v>0</v>
      </c>
      <c r="X9" s="22">
        <f t="shared" si="16"/>
        <v>87.5</v>
      </c>
      <c r="Y9" s="22">
        <f t="shared" si="2"/>
        <v>35</v>
      </c>
      <c r="Z9" s="10">
        <v>100</v>
      </c>
      <c r="AA9" s="22">
        <f t="shared" si="17"/>
        <v>60</v>
      </c>
      <c r="AB9" s="23">
        <f t="shared" si="3"/>
        <v>95</v>
      </c>
      <c r="AC9" s="24" t="str">
        <f t="shared" si="43"/>
        <v>Προάγεται</v>
      </c>
      <c r="AD9" s="38" t="s">
        <v>28</v>
      </c>
      <c r="AE9" s="21">
        <v>100</v>
      </c>
      <c r="AF9" s="22">
        <f t="shared" si="18"/>
        <v>15</v>
      </c>
      <c r="AG9" s="10">
        <v>40</v>
      </c>
      <c r="AH9" s="22">
        <f t="shared" si="19"/>
        <v>10</v>
      </c>
      <c r="AI9" s="10"/>
      <c r="AJ9" s="22">
        <f t="shared" si="4"/>
        <v>0</v>
      </c>
      <c r="AK9" s="22">
        <f t="shared" si="20"/>
        <v>62.5</v>
      </c>
      <c r="AL9" s="22">
        <f t="shared" si="21"/>
        <v>25</v>
      </c>
      <c r="AM9" s="10">
        <v>37</v>
      </c>
      <c r="AN9" s="22">
        <f t="shared" si="22"/>
        <v>22.2</v>
      </c>
      <c r="AO9" s="23">
        <f t="shared" si="23"/>
        <v>47.2</v>
      </c>
      <c r="AP9" s="24" t="str">
        <f t="shared" si="44"/>
        <v>Απορίπτεται</v>
      </c>
      <c r="AQ9" s="38" t="s">
        <v>29</v>
      </c>
      <c r="AR9" s="21">
        <v>70</v>
      </c>
      <c r="AS9" s="22">
        <f t="shared" si="24"/>
        <v>7</v>
      </c>
      <c r="AT9" s="10">
        <v>45</v>
      </c>
      <c r="AU9" s="22">
        <f t="shared" si="25"/>
        <v>9</v>
      </c>
      <c r="AV9" s="10">
        <v>76</v>
      </c>
      <c r="AW9" s="22">
        <f t="shared" si="5"/>
        <v>15.200000000000001</v>
      </c>
      <c r="AX9" s="22">
        <f t="shared" si="26"/>
        <v>78.000000000000014</v>
      </c>
      <c r="AY9" s="22">
        <f t="shared" si="27"/>
        <v>31.200000000000003</v>
      </c>
      <c r="AZ9" s="10">
        <v>56</v>
      </c>
      <c r="BA9" s="22">
        <f t="shared" si="28"/>
        <v>28</v>
      </c>
      <c r="BB9" s="23">
        <f t="shared" si="29"/>
        <v>59.2</v>
      </c>
      <c r="BC9" s="24" t="str">
        <f t="shared" si="45"/>
        <v>Προάγεται</v>
      </c>
      <c r="BD9" s="38" t="s">
        <v>30</v>
      </c>
      <c r="BE9" s="21">
        <v>100</v>
      </c>
      <c r="BF9" s="22">
        <f t="shared" si="30"/>
        <v>15</v>
      </c>
      <c r="BG9" s="10">
        <v>71.5</v>
      </c>
      <c r="BH9" s="22">
        <f t="shared" si="31"/>
        <v>17.875</v>
      </c>
      <c r="BI9" s="10"/>
      <c r="BJ9" s="22">
        <f t="shared" si="6"/>
        <v>0</v>
      </c>
      <c r="BK9" s="22">
        <f t="shared" si="32"/>
        <v>82.1875</v>
      </c>
      <c r="BL9" s="22">
        <f t="shared" si="33"/>
        <v>32.875</v>
      </c>
      <c r="BM9" s="10">
        <v>93.5</v>
      </c>
      <c r="BN9" s="22">
        <f t="shared" si="34"/>
        <v>56.1</v>
      </c>
      <c r="BO9" s="23">
        <f t="shared" si="35"/>
        <v>88.974999999999994</v>
      </c>
      <c r="BP9" s="24" t="str">
        <f t="shared" si="46"/>
        <v>Προάγεται</v>
      </c>
      <c r="BQ9" s="38" t="s">
        <v>31</v>
      </c>
      <c r="BR9" s="21">
        <v>100</v>
      </c>
      <c r="BS9" s="22">
        <f t="shared" si="36"/>
        <v>15</v>
      </c>
      <c r="BT9" s="10">
        <v>69</v>
      </c>
      <c r="BU9" s="22">
        <f t="shared" si="37"/>
        <v>17.25</v>
      </c>
      <c r="BV9" s="10"/>
      <c r="BW9" s="22">
        <f t="shared" si="7"/>
        <v>0</v>
      </c>
      <c r="BX9" s="22">
        <f t="shared" si="38"/>
        <v>80.625</v>
      </c>
      <c r="BY9" s="22">
        <f t="shared" si="39"/>
        <v>32.25</v>
      </c>
      <c r="BZ9" s="10">
        <v>74</v>
      </c>
      <c r="CA9" s="22">
        <f t="shared" si="40"/>
        <v>44.4</v>
      </c>
      <c r="CB9" s="23">
        <f t="shared" si="41"/>
        <v>76.650000000000006</v>
      </c>
      <c r="CC9" s="24" t="str">
        <f t="shared" si="47"/>
        <v>Προάγεται</v>
      </c>
    </row>
    <row r="10" spans="1:81" ht="51.75" thickBot="1" x14ac:dyDescent="0.3">
      <c r="A10" s="6">
        <v>9</v>
      </c>
      <c r="B10" s="44">
        <v>1229</v>
      </c>
      <c r="C10" s="45" t="s">
        <v>42</v>
      </c>
      <c r="D10" s="38" t="s">
        <v>32</v>
      </c>
      <c r="E10" s="21">
        <v>90</v>
      </c>
      <c r="F10" s="22">
        <f t="shared" si="8"/>
        <v>9</v>
      </c>
      <c r="G10" s="10">
        <v>51</v>
      </c>
      <c r="H10" s="22">
        <f t="shared" si="9"/>
        <v>10.200000000000001</v>
      </c>
      <c r="I10" s="10">
        <v>95</v>
      </c>
      <c r="J10" s="22">
        <f t="shared" si="0"/>
        <v>19</v>
      </c>
      <c r="K10" s="22">
        <f t="shared" si="10"/>
        <v>95.500000000000014</v>
      </c>
      <c r="L10" s="22">
        <f t="shared" si="11"/>
        <v>38.200000000000003</v>
      </c>
      <c r="M10" s="10">
        <v>87</v>
      </c>
      <c r="N10" s="22">
        <f t="shared" si="12"/>
        <v>43.5</v>
      </c>
      <c r="O10" s="23">
        <f t="shared" si="13"/>
        <v>81.7</v>
      </c>
      <c r="P10" s="24" t="str">
        <f t="shared" si="42"/>
        <v>Προάγεται</v>
      </c>
      <c r="Q10" s="38" t="s">
        <v>27</v>
      </c>
      <c r="R10" s="21">
        <v>100</v>
      </c>
      <c r="S10" s="22">
        <f t="shared" si="14"/>
        <v>15</v>
      </c>
      <c r="T10" s="10">
        <v>80</v>
      </c>
      <c r="U10" s="22">
        <f t="shared" si="15"/>
        <v>20</v>
      </c>
      <c r="V10" s="10"/>
      <c r="W10" s="22">
        <f t="shared" si="1"/>
        <v>0</v>
      </c>
      <c r="X10" s="22">
        <f t="shared" si="16"/>
        <v>87.5</v>
      </c>
      <c r="Y10" s="22">
        <f t="shared" si="2"/>
        <v>35</v>
      </c>
      <c r="Z10" s="10">
        <v>100</v>
      </c>
      <c r="AA10" s="22">
        <f t="shared" si="17"/>
        <v>60</v>
      </c>
      <c r="AB10" s="23">
        <f t="shared" si="3"/>
        <v>95</v>
      </c>
      <c r="AC10" s="24" t="str">
        <f t="shared" si="43"/>
        <v>Προάγεται</v>
      </c>
      <c r="AD10" s="38" t="s">
        <v>28</v>
      </c>
      <c r="AE10" s="21">
        <v>100</v>
      </c>
      <c r="AF10" s="22">
        <f t="shared" si="18"/>
        <v>15</v>
      </c>
      <c r="AG10" s="10">
        <v>42</v>
      </c>
      <c r="AH10" s="22">
        <f t="shared" si="19"/>
        <v>10.5</v>
      </c>
      <c r="AI10" s="10"/>
      <c r="AJ10" s="22">
        <f t="shared" si="4"/>
        <v>0</v>
      </c>
      <c r="AK10" s="22">
        <f t="shared" si="20"/>
        <v>63.75</v>
      </c>
      <c r="AL10" s="22">
        <f t="shared" si="21"/>
        <v>25.5</v>
      </c>
      <c r="AM10" s="10">
        <v>50</v>
      </c>
      <c r="AN10" s="22">
        <f t="shared" si="22"/>
        <v>30</v>
      </c>
      <c r="AO10" s="23">
        <f t="shared" si="23"/>
        <v>55.5</v>
      </c>
      <c r="AP10" s="24" t="str">
        <f t="shared" si="44"/>
        <v>Προάγεται</v>
      </c>
      <c r="AQ10" s="38" t="s">
        <v>29</v>
      </c>
      <c r="AR10" s="21">
        <v>70</v>
      </c>
      <c r="AS10" s="22">
        <f t="shared" si="24"/>
        <v>7</v>
      </c>
      <c r="AT10" s="10">
        <v>50</v>
      </c>
      <c r="AU10" s="22">
        <f t="shared" si="25"/>
        <v>10</v>
      </c>
      <c r="AV10" s="10">
        <v>60</v>
      </c>
      <c r="AW10" s="22">
        <f t="shared" si="5"/>
        <v>12</v>
      </c>
      <c r="AX10" s="22">
        <f t="shared" si="26"/>
        <v>72.5</v>
      </c>
      <c r="AY10" s="22">
        <f t="shared" si="27"/>
        <v>29</v>
      </c>
      <c r="AZ10" s="10">
        <v>44</v>
      </c>
      <c r="BA10" s="22">
        <f t="shared" si="28"/>
        <v>22</v>
      </c>
      <c r="BB10" s="23">
        <f t="shared" si="29"/>
        <v>51</v>
      </c>
      <c r="BC10" s="24" t="str">
        <f t="shared" si="45"/>
        <v>Προάγεται</v>
      </c>
      <c r="BD10" s="38" t="s">
        <v>30</v>
      </c>
      <c r="BE10" s="21">
        <v>100</v>
      </c>
      <c r="BF10" s="22">
        <f t="shared" si="30"/>
        <v>15</v>
      </c>
      <c r="BG10" s="10">
        <v>82.5</v>
      </c>
      <c r="BH10" s="22">
        <f t="shared" si="31"/>
        <v>20.625</v>
      </c>
      <c r="BI10" s="10"/>
      <c r="BJ10" s="22">
        <f t="shared" si="6"/>
        <v>0</v>
      </c>
      <c r="BK10" s="22">
        <f t="shared" si="32"/>
        <v>89.0625</v>
      </c>
      <c r="BL10" s="22">
        <f t="shared" si="33"/>
        <v>35.625</v>
      </c>
      <c r="BM10" s="10">
        <v>93.5</v>
      </c>
      <c r="BN10" s="22">
        <f t="shared" si="34"/>
        <v>56.1</v>
      </c>
      <c r="BO10" s="23">
        <f t="shared" si="35"/>
        <v>91.724999999999994</v>
      </c>
      <c r="BP10" s="24" t="str">
        <f t="shared" si="46"/>
        <v>Προάγεται</v>
      </c>
      <c r="BQ10" s="38" t="s">
        <v>31</v>
      </c>
      <c r="BR10" s="21">
        <v>100</v>
      </c>
      <c r="BS10" s="22">
        <f t="shared" si="36"/>
        <v>15</v>
      </c>
      <c r="BT10" s="10">
        <v>94</v>
      </c>
      <c r="BU10" s="22">
        <f t="shared" si="37"/>
        <v>23.5</v>
      </c>
      <c r="BV10" s="10"/>
      <c r="BW10" s="22">
        <f t="shared" si="7"/>
        <v>0</v>
      </c>
      <c r="BX10" s="22">
        <f t="shared" si="38"/>
        <v>96.25</v>
      </c>
      <c r="BY10" s="22">
        <f t="shared" si="39"/>
        <v>38.5</v>
      </c>
      <c r="BZ10" s="10">
        <v>88</v>
      </c>
      <c r="CA10" s="22">
        <f t="shared" si="40"/>
        <v>52.8</v>
      </c>
      <c r="CB10" s="23">
        <f t="shared" si="41"/>
        <v>91.3</v>
      </c>
      <c r="CC10" s="24" t="str">
        <f t="shared" si="47"/>
        <v>Προάγεται</v>
      </c>
    </row>
    <row r="11" spans="1:81" ht="51.75" thickBot="1" x14ac:dyDescent="0.3">
      <c r="A11" s="6">
        <v>10</v>
      </c>
      <c r="B11" s="44">
        <v>1206</v>
      </c>
      <c r="C11" s="45" t="s">
        <v>43</v>
      </c>
      <c r="D11" s="38" t="s">
        <v>32</v>
      </c>
      <c r="E11" s="21">
        <v>100</v>
      </c>
      <c r="F11" s="22">
        <f t="shared" si="8"/>
        <v>10</v>
      </c>
      <c r="G11" s="10">
        <v>98</v>
      </c>
      <c r="H11" s="22">
        <f t="shared" si="9"/>
        <v>19.600000000000001</v>
      </c>
      <c r="I11" s="10">
        <v>98</v>
      </c>
      <c r="J11" s="22">
        <f t="shared" si="0"/>
        <v>19.600000000000001</v>
      </c>
      <c r="K11" s="22">
        <f t="shared" si="10"/>
        <v>123</v>
      </c>
      <c r="L11" s="22">
        <f t="shared" si="11"/>
        <v>49.2</v>
      </c>
      <c r="M11" s="10">
        <v>98</v>
      </c>
      <c r="N11" s="22">
        <f t="shared" si="12"/>
        <v>49</v>
      </c>
      <c r="O11" s="23">
        <f t="shared" si="13"/>
        <v>98.199999999999989</v>
      </c>
      <c r="P11" s="24" t="str">
        <f t="shared" si="42"/>
        <v>Προάγεται</v>
      </c>
      <c r="Q11" s="38" t="s">
        <v>27</v>
      </c>
      <c r="R11" s="21">
        <v>100</v>
      </c>
      <c r="S11" s="22">
        <f t="shared" si="14"/>
        <v>15</v>
      </c>
      <c r="T11" s="10">
        <v>100</v>
      </c>
      <c r="U11" s="22">
        <f t="shared" si="15"/>
        <v>25</v>
      </c>
      <c r="V11" s="10"/>
      <c r="W11" s="22">
        <f t="shared" si="1"/>
        <v>0</v>
      </c>
      <c r="X11" s="22">
        <f t="shared" si="16"/>
        <v>100</v>
      </c>
      <c r="Y11" s="22">
        <f t="shared" si="2"/>
        <v>40</v>
      </c>
      <c r="Z11" s="10">
        <v>100</v>
      </c>
      <c r="AA11" s="22">
        <f t="shared" si="17"/>
        <v>60</v>
      </c>
      <c r="AB11" s="23">
        <f t="shared" si="3"/>
        <v>100</v>
      </c>
      <c r="AC11" s="24" t="str">
        <f t="shared" si="43"/>
        <v>Προάγεται</v>
      </c>
      <c r="AD11" s="38" t="s">
        <v>28</v>
      </c>
      <c r="AE11" s="21">
        <v>100</v>
      </c>
      <c r="AF11" s="22">
        <f t="shared" si="18"/>
        <v>15</v>
      </c>
      <c r="AG11" s="10">
        <v>100</v>
      </c>
      <c r="AH11" s="22">
        <f t="shared" si="19"/>
        <v>25</v>
      </c>
      <c r="AI11" s="10"/>
      <c r="AJ11" s="22">
        <f t="shared" si="4"/>
        <v>0</v>
      </c>
      <c r="AK11" s="22">
        <f t="shared" si="20"/>
        <v>100</v>
      </c>
      <c r="AL11" s="22">
        <f t="shared" si="21"/>
        <v>40</v>
      </c>
      <c r="AM11" s="10">
        <v>98</v>
      </c>
      <c r="AN11" s="22">
        <f t="shared" si="22"/>
        <v>58.8</v>
      </c>
      <c r="AO11" s="23">
        <f t="shared" si="23"/>
        <v>98.8</v>
      </c>
      <c r="AP11" s="24" t="str">
        <f t="shared" si="44"/>
        <v>Προάγεται</v>
      </c>
      <c r="AQ11" s="38" t="s">
        <v>29</v>
      </c>
      <c r="AR11" s="21">
        <v>100</v>
      </c>
      <c r="AS11" s="22">
        <f t="shared" si="24"/>
        <v>10</v>
      </c>
      <c r="AT11" s="10">
        <v>100</v>
      </c>
      <c r="AU11" s="22">
        <f t="shared" si="25"/>
        <v>20</v>
      </c>
      <c r="AV11" s="10">
        <v>96</v>
      </c>
      <c r="AW11" s="22">
        <f t="shared" si="5"/>
        <v>19.200000000000003</v>
      </c>
      <c r="AX11" s="22">
        <f t="shared" si="26"/>
        <v>123</v>
      </c>
      <c r="AY11" s="22">
        <f t="shared" si="27"/>
        <v>49.2</v>
      </c>
      <c r="AZ11" s="10">
        <v>95</v>
      </c>
      <c r="BA11" s="22">
        <f t="shared" si="28"/>
        <v>47.5</v>
      </c>
      <c r="BB11" s="23">
        <f t="shared" si="29"/>
        <v>96.7</v>
      </c>
      <c r="BC11" s="24" t="str">
        <f t="shared" si="45"/>
        <v>Προάγεται</v>
      </c>
      <c r="BD11" s="38" t="s">
        <v>30</v>
      </c>
      <c r="BE11" s="21">
        <v>100</v>
      </c>
      <c r="BF11" s="22">
        <f t="shared" si="30"/>
        <v>15</v>
      </c>
      <c r="BG11" s="10">
        <v>100</v>
      </c>
      <c r="BH11" s="22">
        <f t="shared" si="31"/>
        <v>25</v>
      </c>
      <c r="BI11" s="10"/>
      <c r="BJ11" s="22">
        <f t="shared" si="6"/>
        <v>0</v>
      </c>
      <c r="BK11" s="22">
        <f t="shared" si="32"/>
        <v>100</v>
      </c>
      <c r="BL11" s="22">
        <f t="shared" si="33"/>
        <v>40</v>
      </c>
      <c r="BM11" s="10">
        <v>100</v>
      </c>
      <c r="BN11" s="22">
        <f t="shared" si="34"/>
        <v>60</v>
      </c>
      <c r="BO11" s="23">
        <f t="shared" si="35"/>
        <v>100</v>
      </c>
      <c r="BP11" s="24" t="str">
        <f t="shared" si="46"/>
        <v>Προάγεται</v>
      </c>
      <c r="BQ11" s="38" t="s">
        <v>31</v>
      </c>
      <c r="BR11" s="21">
        <v>100</v>
      </c>
      <c r="BS11" s="22">
        <f t="shared" si="36"/>
        <v>15</v>
      </c>
      <c r="BT11" s="10">
        <v>100</v>
      </c>
      <c r="BU11" s="22">
        <f t="shared" si="37"/>
        <v>25</v>
      </c>
      <c r="BV11" s="10"/>
      <c r="BW11" s="22">
        <f t="shared" si="7"/>
        <v>0</v>
      </c>
      <c r="BX11" s="22">
        <f t="shared" si="38"/>
        <v>100</v>
      </c>
      <c r="BY11" s="22">
        <f t="shared" si="39"/>
        <v>40</v>
      </c>
      <c r="BZ11" s="10">
        <v>99</v>
      </c>
      <c r="CA11" s="22">
        <f t="shared" si="40"/>
        <v>59.4</v>
      </c>
      <c r="CB11" s="23">
        <f t="shared" si="41"/>
        <v>99.4</v>
      </c>
      <c r="CC11" s="24" t="str">
        <f t="shared" si="47"/>
        <v>Προάγεται</v>
      </c>
    </row>
    <row r="12" spans="1:81" ht="51.75" thickBot="1" x14ac:dyDescent="0.3">
      <c r="A12" s="6">
        <v>11</v>
      </c>
      <c r="B12" s="44">
        <v>1273</v>
      </c>
      <c r="C12" s="45" t="s">
        <v>44</v>
      </c>
      <c r="D12" s="38" t="s">
        <v>32</v>
      </c>
      <c r="E12" s="21">
        <v>100</v>
      </c>
      <c r="F12" s="22">
        <f t="shared" si="8"/>
        <v>10</v>
      </c>
      <c r="G12" s="10">
        <v>99</v>
      </c>
      <c r="H12" s="22">
        <f t="shared" si="9"/>
        <v>19.8</v>
      </c>
      <c r="I12" s="10">
        <v>98</v>
      </c>
      <c r="J12" s="22">
        <f t="shared" si="0"/>
        <v>19.600000000000001</v>
      </c>
      <c r="K12" s="22">
        <f t="shared" si="10"/>
        <v>123.50000000000003</v>
      </c>
      <c r="L12" s="22">
        <f t="shared" si="11"/>
        <v>49.400000000000006</v>
      </c>
      <c r="M12" s="10">
        <v>100</v>
      </c>
      <c r="N12" s="22">
        <f t="shared" si="12"/>
        <v>50</v>
      </c>
      <c r="O12" s="23">
        <f t="shared" si="13"/>
        <v>99.399999999999991</v>
      </c>
      <c r="P12" s="24" t="str">
        <f t="shared" si="42"/>
        <v>Προάγεται</v>
      </c>
      <c r="Q12" s="38" t="s">
        <v>27</v>
      </c>
      <c r="R12" s="21">
        <v>100</v>
      </c>
      <c r="S12" s="22">
        <f t="shared" si="14"/>
        <v>15</v>
      </c>
      <c r="T12" s="10">
        <v>100</v>
      </c>
      <c r="U12" s="22">
        <f t="shared" si="15"/>
        <v>25</v>
      </c>
      <c r="V12" s="10"/>
      <c r="W12" s="22">
        <f t="shared" si="1"/>
        <v>0</v>
      </c>
      <c r="X12" s="22">
        <f t="shared" si="16"/>
        <v>100</v>
      </c>
      <c r="Y12" s="22">
        <f t="shared" si="2"/>
        <v>40</v>
      </c>
      <c r="Z12" s="10">
        <v>94</v>
      </c>
      <c r="AA12" s="22">
        <f t="shared" si="17"/>
        <v>56.4</v>
      </c>
      <c r="AB12" s="23">
        <f t="shared" si="3"/>
        <v>96.4</v>
      </c>
      <c r="AC12" s="24" t="str">
        <f t="shared" si="43"/>
        <v>Προάγεται</v>
      </c>
      <c r="AD12" s="38" t="s">
        <v>28</v>
      </c>
      <c r="AE12" s="21">
        <v>100</v>
      </c>
      <c r="AF12" s="22">
        <f t="shared" si="18"/>
        <v>15</v>
      </c>
      <c r="AG12" s="10">
        <v>96</v>
      </c>
      <c r="AH12" s="22">
        <f t="shared" si="19"/>
        <v>24</v>
      </c>
      <c r="AI12" s="10"/>
      <c r="AJ12" s="22">
        <f t="shared" si="4"/>
        <v>0</v>
      </c>
      <c r="AK12" s="22">
        <f t="shared" si="20"/>
        <v>97.5</v>
      </c>
      <c r="AL12" s="22">
        <f t="shared" si="21"/>
        <v>39</v>
      </c>
      <c r="AM12" s="10">
        <v>96</v>
      </c>
      <c r="AN12" s="22">
        <f t="shared" si="22"/>
        <v>57.599999999999994</v>
      </c>
      <c r="AO12" s="23">
        <f t="shared" si="23"/>
        <v>96.6</v>
      </c>
      <c r="AP12" s="24" t="str">
        <f t="shared" si="44"/>
        <v>Προάγεται</v>
      </c>
      <c r="AQ12" s="38" t="s">
        <v>29</v>
      </c>
      <c r="AR12" s="21">
        <v>100</v>
      </c>
      <c r="AS12" s="22">
        <f t="shared" si="24"/>
        <v>10</v>
      </c>
      <c r="AT12" s="10">
        <v>90</v>
      </c>
      <c r="AU12" s="22">
        <f t="shared" si="25"/>
        <v>18</v>
      </c>
      <c r="AV12" s="10">
        <v>85</v>
      </c>
      <c r="AW12" s="22">
        <f t="shared" si="5"/>
        <v>17</v>
      </c>
      <c r="AX12" s="22">
        <f t="shared" si="26"/>
        <v>112.5</v>
      </c>
      <c r="AY12" s="22">
        <f t="shared" si="27"/>
        <v>45</v>
      </c>
      <c r="AZ12" s="10">
        <v>84</v>
      </c>
      <c r="BA12" s="22">
        <f t="shared" si="28"/>
        <v>42</v>
      </c>
      <c r="BB12" s="23">
        <f t="shared" si="29"/>
        <v>87</v>
      </c>
      <c r="BC12" s="24" t="str">
        <f t="shared" si="45"/>
        <v>Προάγεται</v>
      </c>
      <c r="BD12" s="38" t="s">
        <v>30</v>
      </c>
      <c r="BE12" s="21">
        <v>100</v>
      </c>
      <c r="BF12" s="22">
        <f t="shared" si="30"/>
        <v>15</v>
      </c>
      <c r="BG12" s="10">
        <v>82.5</v>
      </c>
      <c r="BH12" s="22">
        <f t="shared" si="31"/>
        <v>20.625</v>
      </c>
      <c r="BI12" s="10"/>
      <c r="BJ12" s="22">
        <f t="shared" si="6"/>
        <v>0</v>
      </c>
      <c r="BK12" s="22">
        <f t="shared" si="32"/>
        <v>89.0625</v>
      </c>
      <c r="BL12" s="22">
        <f t="shared" si="33"/>
        <v>35.625</v>
      </c>
      <c r="BM12" s="10">
        <v>100</v>
      </c>
      <c r="BN12" s="22">
        <f t="shared" si="34"/>
        <v>60</v>
      </c>
      <c r="BO12" s="23">
        <f t="shared" si="35"/>
        <v>95.625</v>
      </c>
      <c r="BP12" s="24" t="str">
        <f t="shared" si="46"/>
        <v>Προάγεται</v>
      </c>
      <c r="BQ12" s="38" t="s">
        <v>31</v>
      </c>
      <c r="BR12" s="21">
        <v>100</v>
      </c>
      <c r="BS12" s="22">
        <f t="shared" si="36"/>
        <v>15</v>
      </c>
      <c r="BT12" s="10">
        <v>98</v>
      </c>
      <c r="BU12" s="22">
        <f t="shared" si="37"/>
        <v>24.5</v>
      </c>
      <c r="BV12" s="10"/>
      <c r="BW12" s="22">
        <f t="shared" si="7"/>
        <v>0</v>
      </c>
      <c r="BX12" s="22">
        <f t="shared" si="38"/>
        <v>98.75</v>
      </c>
      <c r="BY12" s="22">
        <f t="shared" si="39"/>
        <v>39.5</v>
      </c>
      <c r="BZ12" s="10">
        <v>99</v>
      </c>
      <c r="CA12" s="22">
        <f t="shared" si="40"/>
        <v>59.4</v>
      </c>
      <c r="CB12" s="23">
        <f t="shared" si="41"/>
        <v>98.9</v>
      </c>
      <c r="CC12" s="24" t="str">
        <f t="shared" si="47"/>
        <v>Προάγεται</v>
      </c>
    </row>
    <row r="13" spans="1:81" ht="51" x14ac:dyDescent="0.25">
      <c r="A13" s="6">
        <v>12</v>
      </c>
      <c r="B13" s="46">
        <v>1218</v>
      </c>
      <c r="C13" s="47" t="s">
        <v>45</v>
      </c>
      <c r="D13" s="38" t="s">
        <v>32</v>
      </c>
      <c r="E13" s="21">
        <v>90</v>
      </c>
      <c r="F13" s="22">
        <f t="shared" si="8"/>
        <v>9</v>
      </c>
      <c r="G13" s="10">
        <v>63</v>
      </c>
      <c r="H13" s="22">
        <f t="shared" si="9"/>
        <v>12.600000000000001</v>
      </c>
      <c r="I13" s="10">
        <v>95</v>
      </c>
      <c r="J13" s="22">
        <f t="shared" si="0"/>
        <v>19</v>
      </c>
      <c r="K13" s="22">
        <f t="shared" si="10"/>
        <v>101.5</v>
      </c>
      <c r="L13" s="22">
        <f t="shared" si="11"/>
        <v>40.6</v>
      </c>
      <c r="M13" s="10">
        <v>57.5</v>
      </c>
      <c r="N13" s="22">
        <f t="shared" si="12"/>
        <v>28.75</v>
      </c>
      <c r="O13" s="23">
        <f t="shared" si="13"/>
        <v>69.349999999999994</v>
      </c>
      <c r="P13" s="24" t="str">
        <f t="shared" si="42"/>
        <v>Προάγεται</v>
      </c>
      <c r="Q13" s="38" t="s">
        <v>27</v>
      </c>
      <c r="R13" s="21">
        <v>95</v>
      </c>
      <c r="S13" s="22">
        <f t="shared" si="14"/>
        <v>14.25</v>
      </c>
      <c r="T13" s="10">
        <v>100</v>
      </c>
      <c r="U13" s="22">
        <f t="shared" si="15"/>
        <v>25</v>
      </c>
      <c r="V13" s="10"/>
      <c r="W13" s="22">
        <f t="shared" si="1"/>
        <v>0</v>
      </c>
      <c r="X13" s="22">
        <f t="shared" si="16"/>
        <v>98.125</v>
      </c>
      <c r="Y13" s="22">
        <f t="shared" si="2"/>
        <v>39.25</v>
      </c>
      <c r="Z13" s="10">
        <v>88</v>
      </c>
      <c r="AA13" s="22">
        <f t="shared" si="17"/>
        <v>52.8</v>
      </c>
      <c r="AB13" s="23">
        <f t="shared" si="3"/>
        <v>92.05</v>
      </c>
      <c r="AC13" s="24" t="str">
        <f t="shared" si="43"/>
        <v>Προάγεται</v>
      </c>
      <c r="AD13" s="38" t="s">
        <v>28</v>
      </c>
      <c r="AE13" s="21">
        <v>95</v>
      </c>
      <c r="AF13" s="22">
        <f t="shared" si="18"/>
        <v>14.25</v>
      </c>
      <c r="AG13" s="10">
        <v>29</v>
      </c>
      <c r="AH13" s="22">
        <f t="shared" si="19"/>
        <v>7.25</v>
      </c>
      <c r="AI13" s="10"/>
      <c r="AJ13" s="22">
        <f t="shared" si="4"/>
        <v>0</v>
      </c>
      <c r="AK13" s="22">
        <f t="shared" si="20"/>
        <v>53.75</v>
      </c>
      <c r="AL13" s="22">
        <f t="shared" si="21"/>
        <v>21.5</v>
      </c>
      <c r="AM13" s="10">
        <v>61</v>
      </c>
      <c r="AN13" s="22">
        <f t="shared" si="22"/>
        <v>36.6</v>
      </c>
      <c r="AO13" s="23">
        <f t="shared" si="23"/>
        <v>58.1</v>
      </c>
      <c r="AP13" s="24" t="str">
        <f t="shared" si="44"/>
        <v>Προάγεται</v>
      </c>
      <c r="AQ13" s="38" t="s">
        <v>29</v>
      </c>
      <c r="AR13" s="21">
        <v>70</v>
      </c>
      <c r="AS13" s="22">
        <f t="shared" si="24"/>
        <v>7</v>
      </c>
      <c r="AT13" s="10">
        <v>25</v>
      </c>
      <c r="AU13" s="22">
        <f t="shared" si="25"/>
        <v>5</v>
      </c>
      <c r="AV13" s="10">
        <v>43</v>
      </c>
      <c r="AW13" s="22">
        <f t="shared" si="5"/>
        <v>8.6</v>
      </c>
      <c r="AX13" s="22">
        <f t="shared" si="26"/>
        <v>51.5</v>
      </c>
      <c r="AY13" s="22">
        <f t="shared" si="27"/>
        <v>20.6</v>
      </c>
      <c r="AZ13" s="10">
        <v>39</v>
      </c>
      <c r="BA13" s="22">
        <f t="shared" si="28"/>
        <v>19.5</v>
      </c>
      <c r="BB13" s="23">
        <f t="shared" si="29"/>
        <v>40.1</v>
      </c>
      <c r="BC13" s="24" t="str">
        <f t="shared" si="45"/>
        <v>Απορίπτεται</v>
      </c>
      <c r="BD13" s="38" t="s">
        <v>30</v>
      </c>
      <c r="BE13" s="21">
        <v>90</v>
      </c>
      <c r="BF13" s="22">
        <f t="shared" si="30"/>
        <v>13.5</v>
      </c>
      <c r="BG13" s="10">
        <v>63.5</v>
      </c>
      <c r="BH13" s="22">
        <f t="shared" si="31"/>
        <v>15.875</v>
      </c>
      <c r="BI13" s="10"/>
      <c r="BJ13" s="22">
        <f t="shared" si="6"/>
        <v>0</v>
      </c>
      <c r="BK13" s="22">
        <f t="shared" si="32"/>
        <v>73.4375</v>
      </c>
      <c r="BL13" s="22">
        <f t="shared" si="33"/>
        <v>29.375</v>
      </c>
      <c r="BM13" s="10">
        <v>54</v>
      </c>
      <c r="BN13" s="22">
        <f t="shared" si="34"/>
        <v>32.4</v>
      </c>
      <c r="BO13" s="23">
        <f t="shared" si="35"/>
        <v>61.774999999999999</v>
      </c>
      <c r="BP13" s="24" t="str">
        <f t="shared" si="46"/>
        <v>Προάγεται</v>
      </c>
      <c r="BQ13" s="38" t="s">
        <v>31</v>
      </c>
      <c r="BR13" s="21">
        <v>100</v>
      </c>
      <c r="BS13" s="22">
        <f t="shared" si="36"/>
        <v>15</v>
      </c>
      <c r="BT13" s="10">
        <v>63</v>
      </c>
      <c r="BU13" s="22">
        <f t="shared" si="37"/>
        <v>15.75</v>
      </c>
      <c r="BV13" s="10"/>
      <c r="BW13" s="22">
        <f t="shared" si="7"/>
        <v>0</v>
      </c>
      <c r="BX13" s="22">
        <f t="shared" si="38"/>
        <v>76.875</v>
      </c>
      <c r="BY13" s="22">
        <f t="shared" si="39"/>
        <v>30.75</v>
      </c>
      <c r="BZ13" s="10">
        <v>57</v>
      </c>
      <c r="CA13" s="22">
        <f t="shared" si="40"/>
        <v>34.199999999999996</v>
      </c>
      <c r="CB13" s="23">
        <f t="shared" si="41"/>
        <v>64.949999999999989</v>
      </c>
      <c r="CC13" s="24" t="str">
        <f t="shared" si="47"/>
        <v>Προάγεται</v>
      </c>
    </row>
    <row r="14" spans="1:81" ht="51" x14ac:dyDescent="0.25">
      <c r="A14" s="6">
        <v>13</v>
      </c>
      <c r="B14" s="48">
        <v>1143</v>
      </c>
      <c r="C14" s="49" t="s">
        <v>48</v>
      </c>
      <c r="D14" s="38" t="s">
        <v>32</v>
      </c>
      <c r="E14" s="21"/>
      <c r="F14" s="22">
        <f t="shared" si="8"/>
        <v>0</v>
      </c>
      <c r="G14" s="10"/>
      <c r="H14" s="22">
        <f t="shared" ref="H14:H23" si="48">G14*10%</f>
        <v>0</v>
      </c>
      <c r="I14" s="10"/>
      <c r="J14" s="22">
        <f t="shared" si="0"/>
        <v>0</v>
      </c>
      <c r="K14" s="22">
        <f t="shared" si="10"/>
        <v>0</v>
      </c>
      <c r="L14" s="22">
        <f t="shared" si="11"/>
        <v>0</v>
      </c>
      <c r="M14" s="10"/>
      <c r="N14" s="22">
        <f t="shared" ref="N14:N23" si="49">M14*60%</f>
        <v>0</v>
      </c>
      <c r="O14" s="23">
        <f t="shared" ref="O14:O23" si="50">SUM(N14+L14)</f>
        <v>0</v>
      </c>
      <c r="P14" s="24"/>
      <c r="Q14" s="38" t="s">
        <v>27</v>
      </c>
      <c r="R14" s="21">
        <v>95</v>
      </c>
      <c r="S14" s="22">
        <f t="shared" ref="S14:S29" si="51">R14*10%</f>
        <v>9.5</v>
      </c>
      <c r="T14" s="10">
        <v>95</v>
      </c>
      <c r="U14" s="22">
        <f t="shared" ref="U14:U29" si="52">T14*10%</f>
        <v>9.5</v>
      </c>
      <c r="V14" s="10">
        <v>94</v>
      </c>
      <c r="W14" s="22">
        <f t="shared" ref="W14:W29" si="53">V14*20%</f>
        <v>18.8</v>
      </c>
      <c r="X14" s="22">
        <f t="shared" ref="X14:X29" si="54">Y14*100/40</f>
        <v>94.499999999999986</v>
      </c>
      <c r="Y14" s="22">
        <f t="shared" si="2"/>
        <v>37.799999999999997</v>
      </c>
      <c r="Z14" s="10">
        <v>85</v>
      </c>
      <c r="AA14" s="22">
        <f t="shared" ref="AA14:AA29" si="55">Z14*60%</f>
        <v>51</v>
      </c>
      <c r="AB14" s="23">
        <f t="shared" ref="AB14:AB29" si="56">SUM(AA14+Y14)</f>
        <v>88.8</v>
      </c>
      <c r="AC14" s="24" t="str">
        <f>IF(AB14&gt;=50,"Προάγεται","Απορίπτεται")</f>
        <v>Προάγεται</v>
      </c>
      <c r="AD14" s="38" t="s">
        <v>28</v>
      </c>
      <c r="AE14" s="21"/>
      <c r="AF14" s="22">
        <f t="shared" ref="AF14:AF20" si="57">AE14*10%</f>
        <v>0</v>
      </c>
      <c r="AG14" s="10"/>
      <c r="AH14" s="22">
        <f t="shared" ref="AH14:AH20" si="58">AG14*10%</f>
        <v>0</v>
      </c>
      <c r="AI14" s="10"/>
      <c r="AJ14" s="22">
        <f t="shared" si="4"/>
        <v>0</v>
      </c>
      <c r="AK14" s="22">
        <f t="shared" si="20"/>
        <v>0</v>
      </c>
      <c r="AL14" s="22">
        <f t="shared" si="21"/>
        <v>0</v>
      </c>
      <c r="AM14" s="10"/>
      <c r="AN14" s="22">
        <f t="shared" si="22"/>
        <v>0</v>
      </c>
      <c r="AO14" s="23">
        <f t="shared" ref="AO14:AO20" si="59">SUM(AN14+AL14)</f>
        <v>0</v>
      </c>
      <c r="AP14" s="24"/>
      <c r="AQ14" s="38" t="s">
        <v>29</v>
      </c>
      <c r="AR14" s="21">
        <v>100</v>
      </c>
      <c r="AS14" s="22">
        <f t="shared" si="24"/>
        <v>10</v>
      </c>
      <c r="AT14" s="10">
        <v>100</v>
      </c>
      <c r="AU14" s="22">
        <f t="shared" ref="AU14:AU23" si="60">AT14*10%</f>
        <v>10</v>
      </c>
      <c r="AV14" s="10">
        <v>60</v>
      </c>
      <c r="AW14" s="22">
        <f t="shared" si="5"/>
        <v>12</v>
      </c>
      <c r="AX14" s="22">
        <f t="shared" si="26"/>
        <v>80</v>
      </c>
      <c r="AY14" s="22">
        <f t="shared" si="27"/>
        <v>32</v>
      </c>
      <c r="AZ14" s="10">
        <v>32</v>
      </c>
      <c r="BA14" s="22">
        <f t="shared" ref="BA14:BA23" si="61">AZ14*60%</f>
        <v>19.2</v>
      </c>
      <c r="BB14" s="23">
        <f t="shared" ref="BB14:BB23" si="62">SUM(BA14+AY14)</f>
        <v>51.2</v>
      </c>
      <c r="BC14" s="24" t="str">
        <f t="shared" si="45"/>
        <v>Προάγεται</v>
      </c>
      <c r="BD14" s="38" t="s">
        <v>30</v>
      </c>
      <c r="BE14" s="21"/>
      <c r="BF14" s="22">
        <f t="shared" ref="BF14:BF25" si="63">BE14*10%</f>
        <v>0</v>
      </c>
      <c r="BG14" s="10"/>
      <c r="BH14" s="22">
        <f t="shared" ref="BH14:BH25" si="64">BG14*10%</f>
        <v>0</v>
      </c>
      <c r="BI14" s="10"/>
      <c r="BJ14" s="22">
        <f t="shared" si="6"/>
        <v>0</v>
      </c>
      <c r="BK14" s="22">
        <f t="shared" si="32"/>
        <v>0</v>
      </c>
      <c r="BL14" s="22">
        <f t="shared" si="33"/>
        <v>0</v>
      </c>
      <c r="BM14" s="10"/>
      <c r="BN14" s="22">
        <f t="shared" si="34"/>
        <v>0</v>
      </c>
      <c r="BO14" s="23">
        <f t="shared" ref="BO14:BO25" si="65">SUM(BN14+BL14)</f>
        <v>0</v>
      </c>
      <c r="BP14" s="24" t="str">
        <f t="shared" si="46"/>
        <v>Απορίπτεται</v>
      </c>
      <c r="BQ14" s="38" t="s">
        <v>31</v>
      </c>
      <c r="BR14" s="21"/>
      <c r="BS14" s="22">
        <f t="shared" ref="BS14" si="66">BR14*10%</f>
        <v>0</v>
      </c>
      <c r="BT14" s="10"/>
      <c r="BU14" s="22">
        <f t="shared" ref="BU14" si="67">BT14*10%</f>
        <v>0</v>
      </c>
      <c r="BV14" s="10"/>
      <c r="BW14" s="22">
        <f t="shared" si="7"/>
        <v>0</v>
      </c>
      <c r="BX14" s="22">
        <f t="shared" si="38"/>
        <v>0</v>
      </c>
      <c r="BY14" s="22">
        <f t="shared" si="39"/>
        <v>0</v>
      </c>
      <c r="BZ14" s="10"/>
      <c r="CA14" s="22">
        <f t="shared" si="40"/>
        <v>0</v>
      </c>
      <c r="CB14" s="23">
        <f t="shared" ref="CB14" si="68">SUM(CA14+BY14)</f>
        <v>0</v>
      </c>
      <c r="CC14" s="24" t="s">
        <v>33</v>
      </c>
    </row>
    <row r="15" spans="1:81" ht="51.75" thickBot="1" x14ac:dyDescent="0.3">
      <c r="A15" s="6">
        <v>14</v>
      </c>
      <c r="B15" s="51">
        <v>1168</v>
      </c>
      <c r="C15" s="45" t="s">
        <v>49</v>
      </c>
      <c r="D15" s="38" t="s">
        <v>32</v>
      </c>
      <c r="E15" s="21"/>
      <c r="F15" s="22">
        <f t="shared" si="8"/>
        <v>0</v>
      </c>
      <c r="G15" s="10"/>
      <c r="H15" s="22">
        <f t="shared" si="48"/>
        <v>0</v>
      </c>
      <c r="I15" s="10"/>
      <c r="J15" s="22">
        <f t="shared" si="0"/>
        <v>0</v>
      </c>
      <c r="K15" s="22">
        <f t="shared" si="10"/>
        <v>0</v>
      </c>
      <c r="L15" s="22">
        <f t="shared" si="11"/>
        <v>0</v>
      </c>
      <c r="M15" s="10"/>
      <c r="N15" s="22">
        <f t="shared" si="49"/>
        <v>0</v>
      </c>
      <c r="O15" s="23">
        <f t="shared" si="50"/>
        <v>0</v>
      </c>
      <c r="P15" s="24"/>
      <c r="Q15" s="38" t="s">
        <v>27</v>
      </c>
      <c r="R15" s="21">
        <v>100</v>
      </c>
      <c r="S15" s="22">
        <f t="shared" si="51"/>
        <v>10</v>
      </c>
      <c r="T15" s="10">
        <v>100</v>
      </c>
      <c r="U15" s="22">
        <f t="shared" si="52"/>
        <v>10</v>
      </c>
      <c r="V15" s="10">
        <v>85</v>
      </c>
      <c r="W15" s="22">
        <f t="shared" si="53"/>
        <v>17</v>
      </c>
      <c r="X15" s="22">
        <f t="shared" si="54"/>
        <v>92.5</v>
      </c>
      <c r="Y15" s="22">
        <f t="shared" si="2"/>
        <v>37</v>
      </c>
      <c r="Z15" s="10">
        <v>91</v>
      </c>
      <c r="AA15" s="22">
        <f t="shared" si="55"/>
        <v>54.6</v>
      </c>
      <c r="AB15" s="23">
        <f t="shared" si="56"/>
        <v>91.6</v>
      </c>
      <c r="AC15" s="24" t="str">
        <f>IF(AB15&gt;=50,"Προάγεται","Απορίπτεται")</f>
        <v>Προάγεται</v>
      </c>
      <c r="AD15" s="38" t="s">
        <v>28</v>
      </c>
      <c r="AE15" s="21"/>
      <c r="AF15" s="22">
        <f t="shared" si="57"/>
        <v>0</v>
      </c>
      <c r="AG15" s="10"/>
      <c r="AH15" s="22">
        <f t="shared" si="58"/>
        <v>0</v>
      </c>
      <c r="AI15" s="10"/>
      <c r="AJ15" s="22">
        <f t="shared" si="4"/>
        <v>0</v>
      </c>
      <c r="AK15" s="22">
        <f t="shared" si="20"/>
        <v>0</v>
      </c>
      <c r="AL15" s="22">
        <f t="shared" si="21"/>
        <v>0</v>
      </c>
      <c r="AM15" s="10"/>
      <c r="AN15" s="22">
        <f t="shared" si="22"/>
        <v>0</v>
      </c>
      <c r="AO15" s="23">
        <f t="shared" si="59"/>
        <v>0</v>
      </c>
      <c r="AP15" s="24"/>
      <c r="AQ15" s="38" t="s">
        <v>29</v>
      </c>
      <c r="AR15" s="21"/>
      <c r="AS15" s="22">
        <f t="shared" si="24"/>
        <v>0</v>
      </c>
      <c r="AT15" s="10"/>
      <c r="AU15" s="22">
        <f t="shared" si="60"/>
        <v>0</v>
      </c>
      <c r="AV15" s="10"/>
      <c r="AW15" s="22">
        <f t="shared" si="5"/>
        <v>0</v>
      </c>
      <c r="AX15" s="22">
        <f t="shared" si="26"/>
        <v>0</v>
      </c>
      <c r="AY15" s="22">
        <f t="shared" si="27"/>
        <v>0</v>
      </c>
      <c r="AZ15" s="10"/>
      <c r="BA15" s="22">
        <f t="shared" si="61"/>
        <v>0</v>
      </c>
      <c r="BB15" s="23">
        <f t="shared" si="62"/>
        <v>0</v>
      </c>
      <c r="BC15" s="24"/>
      <c r="BD15" s="38" t="s">
        <v>30</v>
      </c>
      <c r="BE15" s="21"/>
      <c r="BF15" s="22">
        <f t="shared" si="63"/>
        <v>0</v>
      </c>
      <c r="BG15" s="10"/>
      <c r="BH15" s="22">
        <f t="shared" si="64"/>
        <v>0</v>
      </c>
      <c r="BI15" s="10"/>
      <c r="BJ15" s="22">
        <f t="shared" si="6"/>
        <v>0</v>
      </c>
      <c r="BK15" s="22">
        <f t="shared" si="32"/>
        <v>0</v>
      </c>
      <c r="BL15" s="22">
        <f t="shared" si="33"/>
        <v>0</v>
      </c>
      <c r="BM15" s="10"/>
      <c r="BN15" s="22">
        <f t="shared" si="34"/>
        <v>0</v>
      </c>
      <c r="BO15" s="23">
        <f t="shared" si="65"/>
        <v>0</v>
      </c>
      <c r="BP15" s="24"/>
      <c r="BQ15" s="38" t="s">
        <v>31</v>
      </c>
      <c r="BR15" s="21">
        <v>100</v>
      </c>
      <c r="BS15" s="22">
        <f t="shared" ref="BS15:BS17" si="69">BR15*15%</f>
        <v>15</v>
      </c>
      <c r="BT15" s="10">
        <v>84</v>
      </c>
      <c r="BU15" s="22">
        <f t="shared" ref="BU15:BU17" si="70">BT15*25%</f>
        <v>21</v>
      </c>
      <c r="BV15" s="10"/>
      <c r="BW15" s="22">
        <f t="shared" si="7"/>
        <v>0</v>
      </c>
      <c r="BX15" s="22">
        <f t="shared" si="38"/>
        <v>90</v>
      </c>
      <c r="BY15" s="22">
        <f t="shared" si="39"/>
        <v>36</v>
      </c>
      <c r="BZ15" s="10">
        <v>65</v>
      </c>
      <c r="CA15" s="22">
        <f t="shared" si="40"/>
        <v>39</v>
      </c>
      <c r="CB15" s="23">
        <f t="shared" ref="CB15:CB29" si="71">SUM(CA15+BY15)</f>
        <v>75</v>
      </c>
      <c r="CC15" s="24" t="str">
        <f t="shared" ref="CC15:CC17" si="72">IF(CB15&gt;=50,"Προάγεται","Απορίπτεται")</f>
        <v>Προάγεται</v>
      </c>
    </row>
    <row r="16" spans="1:81" ht="51.75" thickBot="1" x14ac:dyDescent="0.3">
      <c r="A16" s="6">
        <v>15</v>
      </c>
      <c r="B16" s="51">
        <v>1148</v>
      </c>
      <c r="C16" s="45" t="s">
        <v>50</v>
      </c>
      <c r="D16" s="38" t="s">
        <v>32</v>
      </c>
      <c r="E16" s="21"/>
      <c r="F16" s="22">
        <f t="shared" si="8"/>
        <v>0</v>
      </c>
      <c r="G16" s="10"/>
      <c r="H16" s="22">
        <f t="shared" si="48"/>
        <v>0</v>
      </c>
      <c r="I16" s="10"/>
      <c r="J16" s="22">
        <f t="shared" si="0"/>
        <v>0</v>
      </c>
      <c r="K16" s="22">
        <f t="shared" si="10"/>
        <v>0</v>
      </c>
      <c r="L16" s="22">
        <f t="shared" si="11"/>
        <v>0</v>
      </c>
      <c r="M16" s="10"/>
      <c r="N16" s="22">
        <f t="shared" si="49"/>
        <v>0</v>
      </c>
      <c r="O16" s="23">
        <f t="shared" si="50"/>
        <v>0</v>
      </c>
      <c r="P16" s="24"/>
      <c r="Q16" s="38" t="s">
        <v>27</v>
      </c>
      <c r="R16" s="21">
        <v>95</v>
      </c>
      <c r="S16" s="22">
        <f t="shared" si="51"/>
        <v>9.5</v>
      </c>
      <c r="T16" s="10">
        <v>100</v>
      </c>
      <c r="U16" s="22">
        <f t="shared" si="52"/>
        <v>10</v>
      </c>
      <c r="V16" s="10">
        <v>87</v>
      </c>
      <c r="W16" s="22">
        <f t="shared" si="53"/>
        <v>17.400000000000002</v>
      </c>
      <c r="X16" s="22">
        <f t="shared" si="54"/>
        <v>92.250000000000014</v>
      </c>
      <c r="Y16" s="22">
        <f t="shared" si="2"/>
        <v>36.900000000000006</v>
      </c>
      <c r="Z16" s="10">
        <v>77</v>
      </c>
      <c r="AA16" s="22">
        <f t="shared" si="55"/>
        <v>46.199999999999996</v>
      </c>
      <c r="AB16" s="23">
        <f t="shared" si="56"/>
        <v>83.1</v>
      </c>
      <c r="AC16" s="24" t="str">
        <f t="shared" ref="AC16:AC28" si="73">IF(AB16&gt;=50,"Προάγεται","Απορίπτεται")</f>
        <v>Προάγεται</v>
      </c>
      <c r="AD16" s="38" t="s">
        <v>28</v>
      </c>
      <c r="AE16" s="21"/>
      <c r="AF16" s="22">
        <f t="shared" si="57"/>
        <v>0</v>
      </c>
      <c r="AG16" s="10"/>
      <c r="AH16" s="22">
        <f t="shared" si="58"/>
        <v>0</v>
      </c>
      <c r="AI16" s="10"/>
      <c r="AJ16" s="22">
        <f t="shared" si="4"/>
        <v>0</v>
      </c>
      <c r="AK16" s="22">
        <f t="shared" si="20"/>
        <v>0</v>
      </c>
      <c r="AL16" s="22">
        <f t="shared" si="21"/>
        <v>0</v>
      </c>
      <c r="AM16" s="10"/>
      <c r="AN16" s="22">
        <f t="shared" si="22"/>
        <v>0</v>
      </c>
      <c r="AO16" s="23">
        <f t="shared" si="59"/>
        <v>0</v>
      </c>
      <c r="AP16" s="24"/>
      <c r="AQ16" s="38" t="s">
        <v>29</v>
      </c>
      <c r="AR16" s="21"/>
      <c r="AS16" s="22">
        <f t="shared" si="24"/>
        <v>0</v>
      </c>
      <c r="AT16" s="10"/>
      <c r="AU16" s="22">
        <f t="shared" si="60"/>
        <v>0</v>
      </c>
      <c r="AV16" s="10"/>
      <c r="AW16" s="22">
        <f t="shared" si="5"/>
        <v>0</v>
      </c>
      <c r="AX16" s="22">
        <f t="shared" si="26"/>
        <v>0</v>
      </c>
      <c r="AY16" s="22">
        <f t="shared" si="27"/>
        <v>0</v>
      </c>
      <c r="AZ16" s="10"/>
      <c r="BA16" s="22">
        <f t="shared" si="61"/>
        <v>0</v>
      </c>
      <c r="BB16" s="23">
        <f t="shared" si="62"/>
        <v>0</v>
      </c>
      <c r="BC16" s="24"/>
      <c r="BD16" s="38" t="s">
        <v>30</v>
      </c>
      <c r="BE16" s="21"/>
      <c r="BF16" s="22">
        <f t="shared" si="63"/>
        <v>0</v>
      </c>
      <c r="BG16" s="10"/>
      <c r="BH16" s="22">
        <f t="shared" si="64"/>
        <v>0</v>
      </c>
      <c r="BI16" s="10"/>
      <c r="BJ16" s="22">
        <f t="shared" si="6"/>
        <v>0</v>
      </c>
      <c r="BK16" s="22">
        <f t="shared" si="32"/>
        <v>0</v>
      </c>
      <c r="BL16" s="22">
        <f t="shared" si="33"/>
        <v>0</v>
      </c>
      <c r="BM16" s="10"/>
      <c r="BN16" s="22">
        <f t="shared" si="34"/>
        <v>0</v>
      </c>
      <c r="BO16" s="23">
        <f t="shared" si="65"/>
        <v>0</v>
      </c>
      <c r="BP16" s="24"/>
      <c r="BQ16" s="38" t="s">
        <v>31</v>
      </c>
      <c r="BR16" s="21">
        <v>100</v>
      </c>
      <c r="BS16" s="22">
        <f t="shared" si="69"/>
        <v>15</v>
      </c>
      <c r="BT16" s="10">
        <v>70</v>
      </c>
      <c r="BU16" s="22">
        <f t="shared" si="70"/>
        <v>17.5</v>
      </c>
      <c r="BV16" s="10"/>
      <c r="BW16" s="22">
        <f t="shared" si="7"/>
        <v>0</v>
      </c>
      <c r="BX16" s="22">
        <f t="shared" si="38"/>
        <v>81.25</v>
      </c>
      <c r="BY16" s="22">
        <f t="shared" si="39"/>
        <v>32.5</v>
      </c>
      <c r="BZ16" s="10">
        <v>57</v>
      </c>
      <c r="CA16" s="22">
        <f t="shared" si="40"/>
        <v>34.199999999999996</v>
      </c>
      <c r="CB16" s="23">
        <f t="shared" si="71"/>
        <v>66.699999999999989</v>
      </c>
      <c r="CC16" s="24" t="str">
        <f t="shared" si="72"/>
        <v>Προάγεται</v>
      </c>
    </row>
    <row r="17" spans="1:81" ht="51.75" thickBot="1" x14ac:dyDescent="0.3">
      <c r="A17" s="6">
        <v>16</v>
      </c>
      <c r="B17" s="51">
        <v>1185</v>
      </c>
      <c r="C17" s="45" t="s">
        <v>51</v>
      </c>
      <c r="D17" s="38" t="s">
        <v>32</v>
      </c>
      <c r="E17" s="21"/>
      <c r="F17" s="22">
        <f t="shared" si="8"/>
        <v>0</v>
      </c>
      <c r="G17" s="10"/>
      <c r="H17" s="22">
        <f t="shared" si="48"/>
        <v>0</v>
      </c>
      <c r="I17" s="10"/>
      <c r="J17" s="22">
        <f t="shared" si="0"/>
        <v>0</v>
      </c>
      <c r="K17" s="22">
        <f t="shared" si="10"/>
        <v>0</v>
      </c>
      <c r="L17" s="22">
        <f t="shared" si="11"/>
        <v>0</v>
      </c>
      <c r="M17" s="10"/>
      <c r="N17" s="22">
        <f t="shared" si="49"/>
        <v>0</v>
      </c>
      <c r="O17" s="23">
        <f t="shared" si="50"/>
        <v>0</v>
      </c>
      <c r="P17" s="24"/>
      <c r="Q17" s="38" t="s">
        <v>27</v>
      </c>
      <c r="R17" s="21"/>
      <c r="S17" s="22">
        <f t="shared" si="51"/>
        <v>0</v>
      </c>
      <c r="T17" s="10"/>
      <c r="U17" s="22">
        <f t="shared" si="52"/>
        <v>0</v>
      </c>
      <c r="V17" s="10"/>
      <c r="W17" s="22">
        <f t="shared" si="53"/>
        <v>0</v>
      </c>
      <c r="X17" s="22">
        <f t="shared" si="54"/>
        <v>0</v>
      </c>
      <c r="Y17" s="22">
        <f t="shared" si="2"/>
        <v>0</v>
      </c>
      <c r="Z17" s="10"/>
      <c r="AA17" s="22">
        <f t="shared" si="55"/>
        <v>0</v>
      </c>
      <c r="AB17" s="23">
        <f t="shared" si="56"/>
        <v>0</v>
      </c>
      <c r="AC17" s="24" t="str">
        <f t="shared" si="73"/>
        <v>Απορίπτεται</v>
      </c>
      <c r="AD17" s="38" t="s">
        <v>28</v>
      </c>
      <c r="AE17" s="21"/>
      <c r="AF17" s="22">
        <f t="shared" si="57"/>
        <v>0</v>
      </c>
      <c r="AG17" s="10"/>
      <c r="AH17" s="22">
        <f t="shared" si="58"/>
        <v>0</v>
      </c>
      <c r="AI17" s="10"/>
      <c r="AJ17" s="22">
        <f t="shared" si="4"/>
        <v>0</v>
      </c>
      <c r="AK17" s="22">
        <f t="shared" si="20"/>
        <v>0</v>
      </c>
      <c r="AL17" s="22">
        <f t="shared" si="21"/>
        <v>0</v>
      </c>
      <c r="AM17" s="10"/>
      <c r="AN17" s="22">
        <f t="shared" si="22"/>
        <v>0</v>
      </c>
      <c r="AO17" s="23">
        <f t="shared" si="59"/>
        <v>0</v>
      </c>
      <c r="AP17" s="24"/>
      <c r="AQ17" s="38" t="s">
        <v>29</v>
      </c>
      <c r="AR17" s="21"/>
      <c r="AS17" s="22">
        <f t="shared" si="24"/>
        <v>0</v>
      </c>
      <c r="AT17" s="10"/>
      <c r="AU17" s="22">
        <f t="shared" si="60"/>
        <v>0</v>
      </c>
      <c r="AV17" s="10"/>
      <c r="AW17" s="22">
        <f t="shared" si="5"/>
        <v>0</v>
      </c>
      <c r="AX17" s="22">
        <f t="shared" si="26"/>
        <v>0</v>
      </c>
      <c r="AY17" s="22">
        <f t="shared" si="27"/>
        <v>0</v>
      </c>
      <c r="AZ17" s="10"/>
      <c r="BA17" s="22">
        <f t="shared" si="61"/>
        <v>0</v>
      </c>
      <c r="BB17" s="23">
        <f t="shared" si="62"/>
        <v>0</v>
      </c>
      <c r="BC17" s="24"/>
      <c r="BD17" s="38" t="s">
        <v>30</v>
      </c>
      <c r="BE17" s="21"/>
      <c r="BF17" s="22">
        <f t="shared" si="63"/>
        <v>0</v>
      </c>
      <c r="BG17" s="10"/>
      <c r="BH17" s="22">
        <f t="shared" si="64"/>
        <v>0</v>
      </c>
      <c r="BI17" s="10"/>
      <c r="BJ17" s="22">
        <f t="shared" si="6"/>
        <v>0</v>
      </c>
      <c r="BK17" s="22">
        <f t="shared" si="32"/>
        <v>0</v>
      </c>
      <c r="BL17" s="22">
        <f t="shared" si="33"/>
        <v>0</v>
      </c>
      <c r="BM17" s="10"/>
      <c r="BN17" s="22">
        <f t="shared" si="34"/>
        <v>0</v>
      </c>
      <c r="BO17" s="23">
        <f t="shared" si="65"/>
        <v>0</v>
      </c>
      <c r="BP17" s="24"/>
      <c r="BQ17" s="38" t="s">
        <v>31</v>
      </c>
      <c r="BR17" s="21">
        <v>100</v>
      </c>
      <c r="BS17" s="22">
        <f t="shared" si="69"/>
        <v>15</v>
      </c>
      <c r="BT17" s="10">
        <v>50</v>
      </c>
      <c r="BU17" s="22">
        <f t="shared" si="70"/>
        <v>12.5</v>
      </c>
      <c r="BV17" s="10"/>
      <c r="BW17" s="22">
        <f t="shared" si="7"/>
        <v>0</v>
      </c>
      <c r="BX17" s="22">
        <f t="shared" si="38"/>
        <v>68.75</v>
      </c>
      <c r="BY17" s="22">
        <f t="shared" si="39"/>
        <v>27.5</v>
      </c>
      <c r="BZ17" s="10">
        <v>50</v>
      </c>
      <c r="CA17" s="22">
        <f t="shared" si="40"/>
        <v>30</v>
      </c>
      <c r="CB17" s="23">
        <f t="shared" si="71"/>
        <v>57.5</v>
      </c>
      <c r="CC17" s="24" t="str">
        <f t="shared" si="72"/>
        <v>Προάγεται</v>
      </c>
    </row>
    <row r="18" spans="1:81" ht="51" x14ac:dyDescent="0.25">
      <c r="A18" s="6">
        <v>17</v>
      </c>
      <c r="B18" s="24"/>
      <c r="C18" s="24"/>
      <c r="D18" s="38" t="s">
        <v>32</v>
      </c>
      <c r="E18" s="21"/>
      <c r="F18" s="22">
        <f t="shared" si="8"/>
        <v>0</v>
      </c>
      <c r="G18" s="10"/>
      <c r="H18" s="22">
        <f t="shared" si="48"/>
        <v>0</v>
      </c>
      <c r="I18" s="10"/>
      <c r="J18" s="22">
        <f t="shared" si="0"/>
        <v>0</v>
      </c>
      <c r="K18" s="22">
        <f t="shared" si="10"/>
        <v>0</v>
      </c>
      <c r="L18" s="22">
        <f t="shared" si="11"/>
        <v>0</v>
      </c>
      <c r="M18" s="10"/>
      <c r="N18" s="22">
        <f t="shared" si="49"/>
        <v>0</v>
      </c>
      <c r="O18" s="23">
        <f t="shared" si="50"/>
        <v>0</v>
      </c>
      <c r="P18" s="24"/>
      <c r="Q18" s="38" t="s">
        <v>27</v>
      </c>
      <c r="R18" s="21"/>
      <c r="S18" s="22">
        <f t="shared" si="51"/>
        <v>0</v>
      </c>
      <c r="T18" s="10"/>
      <c r="U18" s="22">
        <f t="shared" si="52"/>
        <v>0</v>
      </c>
      <c r="V18" s="10"/>
      <c r="W18" s="22">
        <f t="shared" si="53"/>
        <v>0</v>
      </c>
      <c r="X18" s="22">
        <f t="shared" si="54"/>
        <v>0</v>
      </c>
      <c r="Y18" s="22">
        <f t="shared" si="2"/>
        <v>0</v>
      </c>
      <c r="Z18" s="10"/>
      <c r="AA18" s="22">
        <f t="shared" si="55"/>
        <v>0</v>
      </c>
      <c r="AB18" s="23">
        <f t="shared" si="56"/>
        <v>0</v>
      </c>
      <c r="AC18" s="24" t="str">
        <f t="shared" si="73"/>
        <v>Απορίπτεται</v>
      </c>
      <c r="AD18" s="38" t="s">
        <v>28</v>
      </c>
      <c r="AE18" s="21"/>
      <c r="AF18" s="22">
        <f t="shared" si="57"/>
        <v>0</v>
      </c>
      <c r="AG18" s="10"/>
      <c r="AH18" s="22">
        <f t="shared" si="58"/>
        <v>0</v>
      </c>
      <c r="AI18" s="10"/>
      <c r="AJ18" s="22">
        <f t="shared" si="4"/>
        <v>0</v>
      </c>
      <c r="AK18" s="22">
        <f t="shared" si="20"/>
        <v>0</v>
      </c>
      <c r="AL18" s="22">
        <f t="shared" si="21"/>
        <v>0</v>
      </c>
      <c r="AM18" s="10"/>
      <c r="AN18" s="22">
        <f t="shared" si="22"/>
        <v>0</v>
      </c>
      <c r="AO18" s="23">
        <f t="shared" si="59"/>
        <v>0</v>
      </c>
      <c r="AP18" s="24"/>
      <c r="AQ18" s="38" t="s">
        <v>29</v>
      </c>
      <c r="AR18" s="21"/>
      <c r="AS18" s="22">
        <f t="shared" si="24"/>
        <v>0</v>
      </c>
      <c r="AT18" s="10"/>
      <c r="AU18" s="22">
        <f t="shared" si="60"/>
        <v>0</v>
      </c>
      <c r="AV18" s="10"/>
      <c r="AW18" s="22">
        <f t="shared" si="5"/>
        <v>0</v>
      </c>
      <c r="AX18" s="22">
        <f t="shared" si="26"/>
        <v>0</v>
      </c>
      <c r="AY18" s="22">
        <f t="shared" si="27"/>
        <v>0</v>
      </c>
      <c r="AZ18" s="10"/>
      <c r="BA18" s="22">
        <f t="shared" si="61"/>
        <v>0</v>
      </c>
      <c r="BB18" s="23">
        <f t="shared" si="62"/>
        <v>0</v>
      </c>
      <c r="BC18" s="24"/>
      <c r="BD18" s="38" t="s">
        <v>30</v>
      </c>
      <c r="BE18" s="21"/>
      <c r="BF18" s="22">
        <f t="shared" si="63"/>
        <v>0</v>
      </c>
      <c r="BG18" s="10"/>
      <c r="BH18" s="22">
        <f t="shared" si="64"/>
        <v>0</v>
      </c>
      <c r="BI18" s="10"/>
      <c r="BJ18" s="22">
        <f t="shared" si="6"/>
        <v>0</v>
      </c>
      <c r="BK18" s="22">
        <f t="shared" si="32"/>
        <v>0</v>
      </c>
      <c r="BL18" s="22">
        <f t="shared" si="33"/>
        <v>0</v>
      </c>
      <c r="BM18" s="10"/>
      <c r="BN18" s="22">
        <f t="shared" si="34"/>
        <v>0</v>
      </c>
      <c r="BO18" s="23">
        <f t="shared" si="65"/>
        <v>0</v>
      </c>
      <c r="BP18" s="24"/>
      <c r="BQ18" s="38" t="s">
        <v>31</v>
      </c>
      <c r="BR18" s="21"/>
      <c r="BS18" s="22">
        <f t="shared" ref="BS18:BS30" si="74">BR18*10%</f>
        <v>0</v>
      </c>
      <c r="BT18" s="10"/>
      <c r="BU18" s="22">
        <f t="shared" ref="BU18:BU30" si="75">BT18*10%</f>
        <v>0</v>
      </c>
      <c r="BV18" s="10"/>
      <c r="BW18" s="22">
        <f t="shared" si="7"/>
        <v>0</v>
      </c>
      <c r="BX18" s="22">
        <f t="shared" si="38"/>
        <v>0</v>
      </c>
      <c r="BY18" s="22">
        <f t="shared" si="39"/>
        <v>0</v>
      </c>
      <c r="BZ18" s="10"/>
      <c r="CA18" s="22">
        <f t="shared" si="40"/>
        <v>0</v>
      </c>
      <c r="CB18" s="23">
        <f t="shared" si="71"/>
        <v>0</v>
      </c>
      <c r="CC18" s="24"/>
    </row>
    <row r="19" spans="1:81" ht="51" x14ac:dyDescent="0.25">
      <c r="A19" s="6">
        <v>18</v>
      </c>
      <c r="B19" s="24"/>
      <c r="C19" s="24"/>
      <c r="D19" s="38" t="s">
        <v>32</v>
      </c>
      <c r="E19" s="21"/>
      <c r="F19" s="22">
        <f t="shared" si="8"/>
        <v>0</v>
      </c>
      <c r="G19" s="10"/>
      <c r="H19" s="22">
        <f t="shared" si="48"/>
        <v>0</v>
      </c>
      <c r="I19" s="10"/>
      <c r="J19" s="22">
        <f t="shared" si="0"/>
        <v>0</v>
      </c>
      <c r="K19" s="22">
        <f t="shared" si="10"/>
        <v>0</v>
      </c>
      <c r="L19" s="22">
        <f t="shared" si="11"/>
        <v>0</v>
      </c>
      <c r="M19" s="10"/>
      <c r="N19" s="22">
        <f t="shared" si="49"/>
        <v>0</v>
      </c>
      <c r="O19" s="23">
        <f t="shared" si="50"/>
        <v>0</v>
      </c>
      <c r="P19" s="24"/>
      <c r="Q19" s="38" t="s">
        <v>27</v>
      </c>
      <c r="R19" s="21"/>
      <c r="S19" s="22">
        <f>R19*10%</f>
        <v>0</v>
      </c>
      <c r="T19" s="10"/>
      <c r="U19" s="22">
        <f>T19*10%</f>
        <v>0</v>
      </c>
      <c r="V19" s="10"/>
      <c r="W19" s="22">
        <f>V19*20%</f>
        <v>0</v>
      </c>
      <c r="X19" s="22">
        <f>Y19*100/40</f>
        <v>0</v>
      </c>
      <c r="Y19" s="22">
        <f t="shared" si="2"/>
        <v>0</v>
      </c>
      <c r="Z19" s="10"/>
      <c r="AA19" s="22">
        <f>Z19*60%</f>
        <v>0</v>
      </c>
      <c r="AB19" s="23">
        <f>SUM(AA19+Y19)</f>
        <v>0</v>
      </c>
      <c r="AC19" s="24" t="str">
        <f t="shared" si="73"/>
        <v>Απορίπτεται</v>
      </c>
      <c r="AD19" s="38" t="s">
        <v>28</v>
      </c>
      <c r="AE19" s="21"/>
      <c r="AF19" s="22">
        <f t="shared" si="57"/>
        <v>0</v>
      </c>
      <c r="AG19" s="10"/>
      <c r="AH19" s="22">
        <f t="shared" si="58"/>
        <v>0</v>
      </c>
      <c r="AI19" s="10"/>
      <c r="AJ19" s="22">
        <f t="shared" si="4"/>
        <v>0</v>
      </c>
      <c r="AK19" s="22">
        <f t="shared" si="20"/>
        <v>0</v>
      </c>
      <c r="AL19" s="22">
        <f t="shared" si="21"/>
        <v>0</v>
      </c>
      <c r="AM19" s="10"/>
      <c r="AN19" s="22">
        <f t="shared" si="22"/>
        <v>0</v>
      </c>
      <c r="AO19" s="23">
        <f t="shared" si="59"/>
        <v>0</v>
      </c>
      <c r="AP19" s="24"/>
      <c r="AQ19" s="38" t="s">
        <v>29</v>
      </c>
      <c r="AR19" s="21"/>
      <c r="AS19" s="22">
        <f t="shared" si="24"/>
        <v>0</v>
      </c>
      <c r="AT19" s="10"/>
      <c r="AU19" s="22">
        <f t="shared" si="60"/>
        <v>0</v>
      </c>
      <c r="AV19" s="10"/>
      <c r="AW19" s="22">
        <f t="shared" si="5"/>
        <v>0</v>
      </c>
      <c r="AX19" s="22">
        <f t="shared" si="26"/>
        <v>0</v>
      </c>
      <c r="AY19" s="22">
        <f t="shared" si="27"/>
        <v>0</v>
      </c>
      <c r="AZ19" s="10"/>
      <c r="BA19" s="22">
        <f t="shared" si="61"/>
        <v>0</v>
      </c>
      <c r="BB19" s="23">
        <f t="shared" si="62"/>
        <v>0</v>
      </c>
      <c r="BC19" s="24"/>
      <c r="BD19" s="38" t="s">
        <v>30</v>
      </c>
      <c r="BE19" s="21"/>
      <c r="BF19" s="22">
        <f t="shared" si="63"/>
        <v>0</v>
      </c>
      <c r="BG19" s="10"/>
      <c r="BH19" s="22">
        <f t="shared" si="64"/>
        <v>0</v>
      </c>
      <c r="BI19" s="10"/>
      <c r="BJ19" s="22">
        <f t="shared" si="6"/>
        <v>0</v>
      </c>
      <c r="BK19" s="22">
        <f t="shared" si="32"/>
        <v>0</v>
      </c>
      <c r="BL19" s="22">
        <f t="shared" si="33"/>
        <v>0</v>
      </c>
      <c r="BM19" s="10"/>
      <c r="BN19" s="22">
        <f t="shared" si="34"/>
        <v>0</v>
      </c>
      <c r="BO19" s="23">
        <f t="shared" si="65"/>
        <v>0</v>
      </c>
      <c r="BP19" s="24"/>
      <c r="BQ19" s="38" t="s">
        <v>31</v>
      </c>
      <c r="BR19" s="21"/>
      <c r="BS19" s="22">
        <f t="shared" si="74"/>
        <v>0</v>
      </c>
      <c r="BT19" s="10"/>
      <c r="BU19" s="22">
        <f t="shared" si="75"/>
        <v>0</v>
      </c>
      <c r="BV19" s="10"/>
      <c r="BW19" s="22">
        <f t="shared" si="7"/>
        <v>0</v>
      </c>
      <c r="BX19" s="22">
        <f t="shared" si="38"/>
        <v>0</v>
      </c>
      <c r="BY19" s="22">
        <f t="shared" si="39"/>
        <v>0</v>
      </c>
      <c r="BZ19" s="10"/>
      <c r="CA19" s="22">
        <f t="shared" si="40"/>
        <v>0</v>
      </c>
      <c r="CB19" s="23">
        <f t="shared" si="71"/>
        <v>0</v>
      </c>
      <c r="CC19" s="24"/>
    </row>
    <row r="20" spans="1:81" ht="51" x14ac:dyDescent="0.25">
      <c r="A20" s="6">
        <v>19</v>
      </c>
      <c r="B20" s="24"/>
      <c r="C20" s="24"/>
      <c r="D20" s="38" t="s">
        <v>32</v>
      </c>
      <c r="E20" s="21"/>
      <c r="F20" s="22">
        <f t="shared" si="8"/>
        <v>0</v>
      </c>
      <c r="G20" s="10"/>
      <c r="H20" s="22">
        <f t="shared" si="48"/>
        <v>0</v>
      </c>
      <c r="I20" s="10"/>
      <c r="J20" s="22">
        <f t="shared" si="0"/>
        <v>0</v>
      </c>
      <c r="K20" s="22">
        <f t="shared" si="10"/>
        <v>0</v>
      </c>
      <c r="L20" s="22">
        <f t="shared" si="11"/>
        <v>0</v>
      </c>
      <c r="M20" s="10"/>
      <c r="N20" s="22">
        <f t="shared" si="49"/>
        <v>0</v>
      </c>
      <c r="O20" s="23">
        <f t="shared" si="50"/>
        <v>0</v>
      </c>
      <c r="P20" s="24"/>
      <c r="Q20" s="38" t="s">
        <v>27</v>
      </c>
      <c r="R20" s="21"/>
      <c r="S20" s="22">
        <f t="shared" si="51"/>
        <v>0</v>
      </c>
      <c r="T20" s="10"/>
      <c r="U20" s="22">
        <f t="shared" si="52"/>
        <v>0</v>
      </c>
      <c r="V20" s="10"/>
      <c r="W20" s="22">
        <f t="shared" si="53"/>
        <v>0</v>
      </c>
      <c r="X20" s="22">
        <f t="shared" si="54"/>
        <v>0</v>
      </c>
      <c r="Y20" s="22">
        <f t="shared" si="2"/>
        <v>0</v>
      </c>
      <c r="Z20" s="10"/>
      <c r="AA20" s="22">
        <f t="shared" si="55"/>
        <v>0</v>
      </c>
      <c r="AB20" s="23">
        <f t="shared" si="56"/>
        <v>0</v>
      </c>
      <c r="AC20" s="24" t="str">
        <f t="shared" si="73"/>
        <v>Απορίπτεται</v>
      </c>
      <c r="AD20" s="38" t="s">
        <v>28</v>
      </c>
      <c r="AE20" s="21"/>
      <c r="AF20" s="22">
        <f t="shared" si="57"/>
        <v>0</v>
      </c>
      <c r="AG20" s="10"/>
      <c r="AH20" s="22">
        <f t="shared" si="58"/>
        <v>0</v>
      </c>
      <c r="AI20" s="10"/>
      <c r="AJ20" s="22">
        <f t="shared" si="4"/>
        <v>0</v>
      </c>
      <c r="AK20" s="22">
        <f t="shared" si="20"/>
        <v>0</v>
      </c>
      <c r="AL20" s="22">
        <f t="shared" si="21"/>
        <v>0</v>
      </c>
      <c r="AM20" s="10"/>
      <c r="AN20" s="22">
        <f t="shared" si="22"/>
        <v>0</v>
      </c>
      <c r="AO20" s="23">
        <f t="shared" si="59"/>
        <v>0</v>
      </c>
      <c r="AP20" s="24"/>
      <c r="AQ20" s="38" t="s">
        <v>29</v>
      </c>
      <c r="AR20" s="21"/>
      <c r="AS20" s="22">
        <f t="shared" si="24"/>
        <v>0</v>
      </c>
      <c r="AT20" s="10"/>
      <c r="AU20" s="22">
        <f t="shared" si="60"/>
        <v>0</v>
      </c>
      <c r="AV20" s="10"/>
      <c r="AW20" s="22">
        <f t="shared" si="5"/>
        <v>0</v>
      </c>
      <c r="AX20" s="22">
        <f t="shared" si="26"/>
        <v>0</v>
      </c>
      <c r="AY20" s="22">
        <f t="shared" si="27"/>
        <v>0</v>
      </c>
      <c r="AZ20" s="10"/>
      <c r="BA20" s="22">
        <f t="shared" si="61"/>
        <v>0</v>
      </c>
      <c r="BB20" s="23">
        <f t="shared" si="62"/>
        <v>0</v>
      </c>
      <c r="BC20" s="24"/>
      <c r="BD20" s="38" t="s">
        <v>30</v>
      </c>
      <c r="BE20" s="21"/>
      <c r="BF20" s="22">
        <f t="shared" si="63"/>
        <v>0</v>
      </c>
      <c r="BG20" s="10"/>
      <c r="BH20" s="22">
        <f t="shared" si="64"/>
        <v>0</v>
      </c>
      <c r="BI20" s="10"/>
      <c r="BJ20" s="22">
        <f t="shared" si="6"/>
        <v>0</v>
      </c>
      <c r="BK20" s="22">
        <f t="shared" si="32"/>
        <v>0</v>
      </c>
      <c r="BL20" s="22">
        <f t="shared" si="33"/>
        <v>0</v>
      </c>
      <c r="BM20" s="10"/>
      <c r="BN20" s="22">
        <f t="shared" si="34"/>
        <v>0</v>
      </c>
      <c r="BO20" s="23">
        <f t="shared" si="65"/>
        <v>0</v>
      </c>
      <c r="BP20" s="24"/>
      <c r="BQ20" s="38" t="s">
        <v>31</v>
      </c>
      <c r="BR20" s="21"/>
      <c r="BS20" s="22">
        <f t="shared" si="74"/>
        <v>0</v>
      </c>
      <c r="BT20" s="10"/>
      <c r="BU20" s="22">
        <f t="shared" si="75"/>
        <v>0</v>
      </c>
      <c r="BV20" s="10"/>
      <c r="BW20" s="22">
        <f t="shared" si="7"/>
        <v>0</v>
      </c>
      <c r="BX20" s="22">
        <f t="shared" si="38"/>
        <v>0</v>
      </c>
      <c r="BY20" s="22">
        <f t="shared" si="39"/>
        <v>0</v>
      </c>
      <c r="BZ20" s="10"/>
      <c r="CA20" s="22">
        <f t="shared" si="40"/>
        <v>0</v>
      </c>
      <c r="CB20" s="23">
        <f t="shared" si="71"/>
        <v>0</v>
      </c>
      <c r="CC20" s="24"/>
    </row>
    <row r="21" spans="1:81" ht="51" x14ac:dyDescent="0.25">
      <c r="A21" s="6">
        <v>20</v>
      </c>
      <c r="B21" s="24"/>
      <c r="C21" s="24"/>
      <c r="D21" s="38" t="s">
        <v>32</v>
      </c>
      <c r="E21" s="21"/>
      <c r="F21" s="22">
        <f t="shared" si="8"/>
        <v>0</v>
      </c>
      <c r="G21" s="10"/>
      <c r="H21" s="22">
        <f t="shared" si="48"/>
        <v>0</v>
      </c>
      <c r="I21" s="10"/>
      <c r="J21" s="22">
        <f t="shared" si="0"/>
        <v>0</v>
      </c>
      <c r="K21" s="22">
        <f t="shared" si="10"/>
        <v>0</v>
      </c>
      <c r="L21" s="22">
        <f t="shared" si="11"/>
        <v>0</v>
      </c>
      <c r="M21" s="10"/>
      <c r="N21" s="22">
        <f t="shared" si="49"/>
        <v>0</v>
      </c>
      <c r="O21" s="23">
        <f t="shared" si="50"/>
        <v>0</v>
      </c>
      <c r="P21" s="24"/>
      <c r="Q21" s="38" t="s">
        <v>27</v>
      </c>
      <c r="R21" s="21"/>
      <c r="S21" s="22">
        <f t="shared" si="51"/>
        <v>0</v>
      </c>
      <c r="T21" s="10"/>
      <c r="U21" s="22">
        <f t="shared" si="52"/>
        <v>0</v>
      </c>
      <c r="V21" s="10"/>
      <c r="W21" s="22">
        <f t="shared" si="53"/>
        <v>0</v>
      </c>
      <c r="X21" s="22">
        <f t="shared" si="54"/>
        <v>0</v>
      </c>
      <c r="Y21" s="22">
        <f t="shared" si="2"/>
        <v>0</v>
      </c>
      <c r="Z21" s="10"/>
      <c r="AA21" s="22">
        <f t="shared" si="55"/>
        <v>0</v>
      </c>
      <c r="AB21" s="23">
        <f t="shared" si="56"/>
        <v>0</v>
      </c>
      <c r="AC21" s="24" t="str">
        <f t="shared" si="73"/>
        <v>Απορίπτεται</v>
      </c>
      <c r="AD21" s="38" t="s">
        <v>28</v>
      </c>
      <c r="AE21" s="21">
        <v>100</v>
      </c>
      <c r="AF21" s="22">
        <f t="shared" ref="AF21:AF52" si="76">AE21*10%</f>
        <v>10</v>
      </c>
      <c r="AG21" s="10">
        <v>100</v>
      </c>
      <c r="AH21" s="22">
        <f t="shared" ref="AH21:AH52" si="77">AG21*10%</f>
        <v>10</v>
      </c>
      <c r="AI21" s="10">
        <v>83</v>
      </c>
      <c r="AJ21" s="22">
        <f t="shared" ref="AJ21:AJ52" si="78">AI21*20%</f>
        <v>16.600000000000001</v>
      </c>
      <c r="AK21" s="22">
        <f t="shared" ref="AK21:AK52" si="79">AL21*100/40</f>
        <v>91.5</v>
      </c>
      <c r="AL21" s="22">
        <f t="shared" ref="AL21:AL52" si="80">SUM(AF21+AH21+AJ21)</f>
        <v>36.6</v>
      </c>
      <c r="AM21" s="10">
        <v>95</v>
      </c>
      <c r="AN21" s="22">
        <f t="shared" ref="AN21:AN52" si="81">AM21*60%</f>
        <v>57</v>
      </c>
      <c r="AO21" s="23">
        <f t="shared" ref="AO21:AO52" si="82">SUM(AN21+AL21)</f>
        <v>93.6</v>
      </c>
      <c r="AP21" s="24" t="str">
        <f t="shared" ref="AP21:AP28" si="83">IF(AO21&gt;=50,"Προάγεται","Απορίπτεται")</f>
        <v>Προάγεται</v>
      </c>
      <c r="AQ21" s="38" t="s">
        <v>29</v>
      </c>
      <c r="AR21" s="21"/>
      <c r="AS21" s="22">
        <f t="shared" si="24"/>
        <v>0</v>
      </c>
      <c r="AT21" s="10"/>
      <c r="AU21" s="22">
        <f t="shared" si="60"/>
        <v>0</v>
      </c>
      <c r="AV21" s="10"/>
      <c r="AW21" s="22">
        <f t="shared" si="5"/>
        <v>0</v>
      </c>
      <c r="AX21" s="22">
        <f t="shared" si="26"/>
        <v>0</v>
      </c>
      <c r="AY21" s="22">
        <f t="shared" si="27"/>
        <v>0</v>
      </c>
      <c r="AZ21" s="10"/>
      <c r="BA21" s="22">
        <f t="shared" si="61"/>
        <v>0</v>
      </c>
      <c r="BB21" s="23">
        <f t="shared" si="62"/>
        <v>0</v>
      </c>
      <c r="BC21" s="24"/>
      <c r="BD21" s="38" t="s">
        <v>30</v>
      </c>
      <c r="BE21" s="21"/>
      <c r="BF21" s="22">
        <f t="shared" si="63"/>
        <v>0</v>
      </c>
      <c r="BG21" s="10"/>
      <c r="BH21" s="22">
        <f t="shared" si="64"/>
        <v>0</v>
      </c>
      <c r="BI21" s="10"/>
      <c r="BJ21" s="22">
        <f t="shared" si="6"/>
        <v>0</v>
      </c>
      <c r="BK21" s="22">
        <f t="shared" si="32"/>
        <v>0</v>
      </c>
      <c r="BL21" s="22">
        <f t="shared" si="33"/>
        <v>0</v>
      </c>
      <c r="BM21" s="10"/>
      <c r="BN21" s="22">
        <f t="shared" si="34"/>
        <v>0</v>
      </c>
      <c r="BO21" s="23">
        <f t="shared" si="65"/>
        <v>0</v>
      </c>
      <c r="BP21" s="24"/>
      <c r="BQ21" s="38" t="s">
        <v>31</v>
      </c>
      <c r="BR21" s="21"/>
      <c r="BS21" s="22">
        <f t="shared" si="74"/>
        <v>0</v>
      </c>
      <c r="BT21" s="10"/>
      <c r="BU21" s="22">
        <f t="shared" si="75"/>
        <v>0</v>
      </c>
      <c r="BV21" s="10"/>
      <c r="BW21" s="22">
        <f t="shared" si="7"/>
        <v>0</v>
      </c>
      <c r="BX21" s="22">
        <f t="shared" si="38"/>
        <v>0</v>
      </c>
      <c r="BY21" s="22">
        <f t="shared" si="39"/>
        <v>0</v>
      </c>
      <c r="BZ21" s="10"/>
      <c r="CA21" s="22">
        <f t="shared" si="40"/>
        <v>0</v>
      </c>
      <c r="CB21" s="23">
        <f t="shared" si="71"/>
        <v>0</v>
      </c>
      <c r="CC21" s="24"/>
    </row>
    <row r="22" spans="1:81" ht="51" x14ac:dyDescent="0.25">
      <c r="A22" s="6">
        <v>21</v>
      </c>
      <c r="B22" s="24"/>
      <c r="C22" s="24"/>
      <c r="D22" s="38" t="s">
        <v>32</v>
      </c>
      <c r="E22" s="21"/>
      <c r="F22" s="22">
        <f t="shared" si="8"/>
        <v>0</v>
      </c>
      <c r="G22" s="10"/>
      <c r="H22" s="22">
        <f t="shared" si="48"/>
        <v>0</v>
      </c>
      <c r="I22" s="10"/>
      <c r="J22" s="22">
        <f t="shared" si="0"/>
        <v>0</v>
      </c>
      <c r="K22" s="22">
        <f t="shared" si="10"/>
        <v>0</v>
      </c>
      <c r="L22" s="22">
        <f t="shared" si="11"/>
        <v>0</v>
      </c>
      <c r="M22" s="10"/>
      <c r="N22" s="22">
        <f t="shared" si="49"/>
        <v>0</v>
      </c>
      <c r="O22" s="23">
        <f t="shared" si="50"/>
        <v>0</v>
      </c>
      <c r="P22" s="24"/>
      <c r="Q22" s="38" t="s">
        <v>27</v>
      </c>
      <c r="R22" s="21"/>
      <c r="S22" s="22">
        <f t="shared" si="51"/>
        <v>0</v>
      </c>
      <c r="T22" s="10"/>
      <c r="U22" s="22">
        <f t="shared" si="52"/>
        <v>0</v>
      </c>
      <c r="V22" s="10"/>
      <c r="W22" s="22">
        <f t="shared" si="53"/>
        <v>0</v>
      </c>
      <c r="X22" s="22">
        <f t="shared" si="54"/>
        <v>0</v>
      </c>
      <c r="Y22" s="22">
        <f t="shared" si="2"/>
        <v>0</v>
      </c>
      <c r="Z22" s="10"/>
      <c r="AA22" s="22">
        <f t="shared" si="55"/>
        <v>0</v>
      </c>
      <c r="AB22" s="23">
        <f t="shared" si="56"/>
        <v>0</v>
      </c>
      <c r="AC22" s="24" t="str">
        <f t="shared" si="73"/>
        <v>Απορίπτεται</v>
      </c>
      <c r="AD22" s="38" t="s">
        <v>28</v>
      </c>
      <c r="AE22" s="21">
        <v>85</v>
      </c>
      <c r="AF22" s="22">
        <f>AE22*10%</f>
        <v>8.5</v>
      </c>
      <c r="AG22" s="10">
        <v>75</v>
      </c>
      <c r="AH22" s="22">
        <f t="shared" si="77"/>
        <v>7.5</v>
      </c>
      <c r="AI22" s="10">
        <v>85</v>
      </c>
      <c r="AJ22" s="22">
        <f t="shared" si="78"/>
        <v>17</v>
      </c>
      <c r="AK22" s="22">
        <f t="shared" si="79"/>
        <v>82.5</v>
      </c>
      <c r="AL22" s="22">
        <f t="shared" si="80"/>
        <v>33</v>
      </c>
      <c r="AM22" s="10">
        <v>65</v>
      </c>
      <c r="AN22" s="22">
        <f t="shared" si="81"/>
        <v>39</v>
      </c>
      <c r="AO22" s="23">
        <f t="shared" si="82"/>
        <v>72</v>
      </c>
      <c r="AP22" s="24" t="str">
        <f t="shared" si="83"/>
        <v>Προάγεται</v>
      </c>
      <c r="AQ22" s="38" t="s">
        <v>29</v>
      </c>
      <c r="AR22" s="21"/>
      <c r="AS22" s="22">
        <f t="shared" si="24"/>
        <v>0</v>
      </c>
      <c r="AT22" s="10"/>
      <c r="AU22" s="22">
        <f t="shared" si="60"/>
        <v>0</v>
      </c>
      <c r="AV22" s="10"/>
      <c r="AW22" s="22">
        <f t="shared" si="5"/>
        <v>0</v>
      </c>
      <c r="AX22" s="22">
        <f t="shared" si="26"/>
        <v>0</v>
      </c>
      <c r="AY22" s="22">
        <f t="shared" si="27"/>
        <v>0</v>
      </c>
      <c r="AZ22" s="10"/>
      <c r="BA22" s="22">
        <f t="shared" si="61"/>
        <v>0</v>
      </c>
      <c r="BB22" s="23">
        <f t="shared" si="62"/>
        <v>0</v>
      </c>
      <c r="BC22" s="24"/>
      <c r="BD22" s="38" t="s">
        <v>30</v>
      </c>
      <c r="BE22" s="21"/>
      <c r="BF22" s="22">
        <f t="shared" si="63"/>
        <v>0</v>
      </c>
      <c r="BG22" s="10"/>
      <c r="BH22" s="22">
        <f t="shared" si="64"/>
        <v>0</v>
      </c>
      <c r="BI22" s="10"/>
      <c r="BJ22" s="22">
        <f t="shared" si="6"/>
        <v>0</v>
      </c>
      <c r="BK22" s="22">
        <f t="shared" si="32"/>
        <v>0</v>
      </c>
      <c r="BL22" s="22">
        <f t="shared" si="33"/>
        <v>0</v>
      </c>
      <c r="BM22" s="10"/>
      <c r="BN22" s="22">
        <f t="shared" si="34"/>
        <v>0</v>
      </c>
      <c r="BO22" s="23">
        <f t="shared" si="65"/>
        <v>0</v>
      </c>
      <c r="BP22" s="24"/>
      <c r="BQ22" s="38" t="s">
        <v>31</v>
      </c>
      <c r="BR22" s="21"/>
      <c r="BS22" s="22">
        <f t="shared" si="74"/>
        <v>0</v>
      </c>
      <c r="BT22" s="10"/>
      <c r="BU22" s="22">
        <f t="shared" si="75"/>
        <v>0</v>
      </c>
      <c r="BV22" s="10"/>
      <c r="BW22" s="22">
        <f t="shared" si="7"/>
        <v>0</v>
      </c>
      <c r="BX22" s="22">
        <f t="shared" si="38"/>
        <v>0</v>
      </c>
      <c r="BY22" s="22">
        <f t="shared" si="39"/>
        <v>0</v>
      </c>
      <c r="BZ22" s="10"/>
      <c r="CA22" s="22">
        <f t="shared" si="40"/>
        <v>0</v>
      </c>
      <c r="CB22" s="23">
        <f t="shared" si="71"/>
        <v>0</v>
      </c>
      <c r="CC22" s="24"/>
    </row>
    <row r="23" spans="1:81" ht="51" x14ac:dyDescent="0.25">
      <c r="A23" s="6">
        <v>22</v>
      </c>
      <c r="B23" s="24"/>
      <c r="C23" s="24"/>
      <c r="D23" s="38" t="s">
        <v>32</v>
      </c>
      <c r="E23" s="21"/>
      <c r="F23" s="22">
        <f t="shared" si="8"/>
        <v>0</v>
      </c>
      <c r="G23" s="10"/>
      <c r="H23" s="22">
        <f t="shared" si="48"/>
        <v>0</v>
      </c>
      <c r="I23" s="10"/>
      <c r="J23" s="22">
        <f t="shared" si="0"/>
        <v>0</v>
      </c>
      <c r="K23" s="22">
        <f t="shared" si="10"/>
        <v>0</v>
      </c>
      <c r="L23" s="22">
        <f t="shared" si="11"/>
        <v>0</v>
      </c>
      <c r="M23" s="10"/>
      <c r="N23" s="22">
        <f t="shared" si="49"/>
        <v>0</v>
      </c>
      <c r="O23" s="23">
        <f t="shared" si="50"/>
        <v>0</v>
      </c>
      <c r="P23" s="24"/>
      <c r="Q23" s="38" t="s">
        <v>27</v>
      </c>
      <c r="R23" s="21"/>
      <c r="S23" s="22">
        <f t="shared" si="51"/>
        <v>0</v>
      </c>
      <c r="T23" s="10"/>
      <c r="U23" s="22">
        <f t="shared" si="52"/>
        <v>0</v>
      </c>
      <c r="V23" s="10"/>
      <c r="W23" s="22">
        <f t="shared" si="53"/>
        <v>0</v>
      </c>
      <c r="X23" s="22">
        <f t="shared" si="54"/>
        <v>0</v>
      </c>
      <c r="Y23" s="22">
        <f t="shared" si="2"/>
        <v>0</v>
      </c>
      <c r="Z23" s="10"/>
      <c r="AA23" s="22">
        <f t="shared" si="55"/>
        <v>0</v>
      </c>
      <c r="AB23" s="23">
        <f t="shared" si="56"/>
        <v>0</v>
      </c>
      <c r="AC23" s="24" t="str">
        <f t="shared" si="73"/>
        <v>Απορίπτεται</v>
      </c>
      <c r="AD23" s="38" t="s">
        <v>28</v>
      </c>
      <c r="AE23" s="21">
        <v>85</v>
      </c>
      <c r="AF23" s="22">
        <f t="shared" si="76"/>
        <v>8.5</v>
      </c>
      <c r="AG23" s="10">
        <v>85</v>
      </c>
      <c r="AH23" s="22">
        <f t="shared" si="77"/>
        <v>8.5</v>
      </c>
      <c r="AI23" s="10">
        <v>85</v>
      </c>
      <c r="AJ23" s="22">
        <f t="shared" si="78"/>
        <v>17</v>
      </c>
      <c r="AK23" s="22">
        <f t="shared" si="79"/>
        <v>85</v>
      </c>
      <c r="AL23" s="22">
        <f t="shared" si="80"/>
        <v>34</v>
      </c>
      <c r="AM23" s="10">
        <v>96</v>
      </c>
      <c r="AN23" s="22">
        <f t="shared" si="81"/>
        <v>57.599999999999994</v>
      </c>
      <c r="AO23" s="23">
        <f t="shared" si="82"/>
        <v>91.6</v>
      </c>
      <c r="AP23" s="24" t="str">
        <f t="shared" si="83"/>
        <v>Προάγεται</v>
      </c>
      <c r="AQ23" s="38" t="s">
        <v>29</v>
      </c>
      <c r="AR23" s="21"/>
      <c r="AS23" s="22">
        <f t="shared" si="24"/>
        <v>0</v>
      </c>
      <c r="AT23" s="10"/>
      <c r="AU23" s="22">
        <f t="shared" si="60"/>
        <v>0</v>
      </c>
      <c r="AV23" s="10"/>
      <c r="AW23" s="22">
        <f t="shared" si="5"/>
        <v>0</v>
      </c>
      <c r="AX23" s="22">
        <f t="shared" si="26"/>
        <v>0</v>
      </c>
      <c r="AY23" s="22">
        <f t="shared" si="27"/>
        <v>0</v>
      </c>
      <c r="AZ23" s="10"/>
      <c r="BA23" s="22">
        <f t="shared" si="61"/>
        <v>0</v>
      </c>
      <c r="BB23" s="23">
        <f t="shared" si="62"/>
        <v>0</v>
      </c>
      <c r="BC23" s="24"/>
      <c r="BD23" s="38" t="s">
        <v>30</v>
      </c>
      <c r="BE23" s="21"/>
      <c r="BF23" s="22">
        <f t="shared" si="63"/>
        <v>0</v>
      </c>
      <c r="BG23" s="10"/>
      <c r="BH23" s="22">
        <f t="shared" si="64"/>
        <v>0</v>
      </c>
      <c r="BI23" s="10"/>
      <c r="BJ23" s="22">
        <f t="shared" si="6"/>
        <v>0</v>
      </c>
      <c r="BK23" s="22">
        <f t="shared" si="32"/>
        <v>0</v>
      </c>
      <c r="BL23" s="22">
        <f t="shared" si="33"/>
        <v>0</v>
      </c>
      <c r="BM23" s="10"/>
      <c r="BN23" s="22">
        <f t="shared" si="34"/>
        <v>0</v>
      </c>
      <c r="BO23" s="23">
        <f t="shared" si="65"/>
        <v>0</v>
      </c>
      <c r="BP23" s="24"/>
      <c r="BQ23" s="38" t="s">
        <v>31</v>
      </c>
      <c r="BR23" s="21"/>
      <c r="BS23" s="22">
        <f t="shared" si="74"/>
        <v>0</v>
      </c>
      <c r="BT23" s="10"/>
      <c r="BU23" s="22">
        <f t="shared" si="75"/>
        <v>0</v>
      </c>
      <c r="BV23" s="10"/>
      <c r="BW23" s="22">
        <f t="shared" si="7"/>
        <v>0</v>
      </c>
      <c r="BX23" s="22">
        <f t="shared" si="38"/>
        <v>0</v>
      </c>
      <c r="BY23" s="22">
        <f t="shared" si="39"/>
        <v>0</v>
      </c>
      <c r="BZ23" s="10"/>
      <c r="CA23" s="22">
        <f t="shared" si="40"/>
        <v>0</v>
      </c>
      <c r="CB23" s="23">
        <f t="shared" si="71"/>
        <v>0</v>
      </c>
      <c r="CC23" s="24"/>
    </row>
    <row r="24" spans="1:81" ht="51" x14ac:dyDescent="0.25">
      <c r="A24" s="6">
        <v>23</v>
      </c>
      <c r="B24" s="24"/>
      <c r="C24" s="24"/>
      <c r="D24" s="38" t="s">
        <v>32</v>
      </c>
      <c r="E24" s="21"/>
      <c r="F24" s="22"/>
      <c r="G24" s="10"/>
      <c r="H24" s="22"/>
      <c r="I24" s="10"/>
      <c r="J24" s="22"/>
      <c r="K24" s="22"/>
      <c r="L24" s="22"/>
      <c r="M24" s="10"/>
      <c r="N24" s="22"/>
      <c r="O24" s="23"/>
      <c r="P24" s="24"/>
      <c r="Q24" s="38" t="s">
        <v>27</v>
      </c>
      <c r="R24" s="21"/>
      <c r="S24" s="22">
        <f t="shared" si="51"/>
        <v>0</v>
      </c>
      <c r="T24" s="10"/>
      <c r="U24" s="22">
        <f t="shared" si="52"/>
        <v>0</v>
      </c>
      <c r="V24" s="10"/>
      <c r="W24" s="22">
        <f t="shared" si="53"/>
        <v>0</v>
      </c>
      <c r="X24" s="22">
        <f t="shared" si="54"/>
        <v>0</v>
      </c>
      <c r="Y24" s="22">
        <f t="shared" si="2"/>
        <v>0</v>
      </c>
      <c r="Z24" s="10"/>
      <c r="AA24" s="22">
        <f t="shared" si="55"/>
        <v>0</v>
      </c>
      <c r="AB24" s="23">
        <f t="shared" si="56"/>
        <v>0</v>
      </c>
      <c r="AC24" s="24" t="str">
        <f t="shared" si="73"/>
        <v>Απορίπτεται</v>
      </c>
      <c r="AD24" s="38" t="s">
        <v>28</v>
      </c>
      <c r="AE24" s="21">
        <v>95</v>
      </c>
      <c r="AF24" s="22">
        <f t="shared" si="76"/>
        <v>9.5</v>
      </c>
      <c r="AG24" s="10">
        <v>95</v>
      </c>
      <c r="AH24" s="22">
        <f t="shared" si="77"/>
        <v>9.5</v>
      </c>
      <c r="AI24" s="10">
        <v>83</v>
      </c>
      <c r="AJ24" s="22">
        <f t="shared" si="78"/>
        <v>16.600000000000001</v>
      </c>
      <c r="AK24" s="22">
        <f t="shared" si="79"/>
        <v>89</v>
      </c>
      <c r="AL24" s="22">
        <f t="shared" si="80"/>
        <v>35.6</v>
      </c>
      <c r="AM24" s="10">
        <v>88</v>
      </c>
      <c r="AN24" s="22">
        <f t="shared" si="81"/>
        <v>52.8</v>
      </c>
      <c r="AO24" s="23">
        <f t="shared" si="82"/>
        <v>88.4</v>
      </c>
      <c r="AP24" s="24" t="str">
        <f t="shared" si="83"/>
        <v>Προάγεται</v>
      </c>
      <c r="AQ24" s="38" t="s">
        <v>29</v>
      </c>
      <c r="AR24" s="21"/>
      <c r="AS24" s="22">
        <f t="shared" ref="AS24:AS32" si="84">AR24*10%</f>
        <v>0</v>
      </c>
      <c r="AT24" s="10"/>
      <c r="AU24" s="22">
        <f t="shared" ref="AU24:AU32" si="85">AT24*10%</f>
        <v>0</v>
      </c>
      <c r="AV24" s="10"/>
      <c r="AW24" s="22">
        <f t="shared" ref="AW24:AW32" si="86">AV24*20%</f>
        <v>0</v>
      </c>
      <c r="AX24" s="22">
        <f t="shared" ref="AX24:AX32" si="87">AY24*100/40</f>
        <v>0</v>
      </c>
      <c r="AY24" s="22">
        <f t="shared" ref="AY24:AY32" si="88">SUM(AS24+AU24+AW24)</f>
        <v>0</v>
      </c>
      <c r="AZ24" s="10"/>
      <c r="BA24" s="22">
        <f t="shared" ref="BA24:BA32" si="89">AZ24*60%</f>
        <v>0</v>
      </c>
      <c r="BB24" s="23">
        <f t="shared" ref="BB24:BB32" si="90">SUM(BA24+AY24)</f>
        <v>0</v>
      </c>
      <c r="BC24" s="24"/>
      <c r="BD24" s="38" t="s">
        <v>30</v>
      </c>
      <c r="BE24" s="21"/>
      <c r="BF24" s="22">
        <f t="shared" si="63"/>
        <v>0</v>
      </c>
      <c r="BG24" s="10"/>
      <c r="BH24" s="22">
        <f t="shared" si="64"/>
        <v>0</v>
      </c>
      <c r="BI24" s="10"/>
      <c r="BJ24" s="22">
        <f t="shared" si="6"/>
        <v>0</v>
      </c>
      <c r="BK24" s="22">
        <f t="shared" si="32"/>
        <v>0</v>
      </c>
      <c r="BL24" s="22">
        <f t="shared" si="33"/>
        <v>0</v>
      </c>
      <c r="BM24" s="10"/>
      <c r="BN24" s="22">
        <f t="shared" si="34"/>
        <v>0</v>
      </c>
      <c r="BO24" s="23">
        <f t="shared" si="65"/>
        <v>0</v>
      </c>
      <c r="BP24" s="24"/>
      <c r="BQ24" s="38" t="s">
        <v>31</v>
      </c>
      <c r="BR24" s="21"/>
      <c r="BS24" s="22">
        <f t="shared" si="74"/>
        <v>0</v>
      </c>
      <c r="BT24" s="10"/>
      <c r="BU24" s="22">
        <f t="shared" si="75"/>
        <v>0</v>
      </c>
      <c r="BV24" s="10"/>
      <c r="BW24" s="22">
        <f t="shared" si="7"/>
        <v>0</v>
      </c>
      <c r="BX24" s="22">
        <f t="shared" si="38"/>
        <v>0</v>
      </c>
      <c r="BY24" s="22">
        <f t="shared" si="39"/>
        <v>0</v>
      </c>
      <c r="BZ24" s="10"/>
      <c r="CA24" s="22">
        <f t="shared" si="40"/>
        <v>0</v>
      </c>
      <c r="CB24" s="23">
        <f t="shared" si="71"/>
        <v>0</v>
      </c>
      <c r="CC24" s="24"/>
    </row>
    <row r="25" spans="1:81" ht="51" x14ac:dyDescent="0.25">
      <c r="A25" s="6">
        <v>24</v>
      </c>
      <c r="B25" s="24"/>
      <c r="C25" s="24"/>
      <c r="D25" s="38" t="s">
        <v>32</v>
      </c>
      <c r="E25" s="21"/>
      <c r="F25" s="22"/>
      <c r="G25" s="10"/>
      <c r="H25" s="22"/>
      <c r="I25" s="10"/>
      <c r="J25" s="22"/>
      <c r="K25" s="22"/>
      <c r="L25" s="22"/>
      <c r="M25" s="10"/>
      <c r="N25" s="22"/>
      <c r="O25" s="23"/>
      <c r="P25" s="24"/>
      <c r="Q25" s="38" t="s">
        <v>27</v>
      </c>
      <c r="R25" s="21"/>
      <c r="S25" s="22">
        <f t="shared" si="51"/>
        <v>0</v>
      </c>
      <c r="T25" s="10"/>
      <c r="U25" s="22">
        <f t="shared" si="52"/>
        <v>0</v>
      </c>
      <c r="V25" s="10"/>
      <c r="W25" s="22">
        <f t="shared" si="53"/>
        <v>0</v>
      </c>
      <c r="X25" s="22">
        <f t="shared" si="54"/>
        <v>0</v>
      </c>
      <c r="Y25" s="22">
        <f t="shared" si="2"/>
        <v>0</v>
      </c>
      <c r="Z25" s="10"/>
      <c r="AA25" s="22">
        <f t="shared" si="55"/>
        <v>0</v>
      </c>
      <c r="AB25" s="23">
        <f t="shared" si="56"/>
        <v>0</v>
      </c>
      <c r="AC25" s="24" t="str">
        <f t="shared" si="73"/>
        <v>Απορίπτεται</v>
      </c>
      <c r="AD25" s="38" t="s">
        <v>28</v>
      </c>
      <c r="AE25" s="21">
        <v>100</v>
      </c>
      <c r="AF25" s="22">
        <f t="shared" si="76"/>
        <v>10</v>
      </c>
      <c r="AG25" s="10">
        <v>100</v>
      </c>
      <c r="AH25" s="22">
        <f t="shared" si="77"/>
        <v>10</v>
      </c>
      <c r="AI25" s="10">
        <v>91</v>
      </c>
      <c r="AJ25" s="22">
        <f t="shared" si="78"/>
        <v>18.2</v>
      </c>
      <c r="AK25" s="22">
        <f t="shared" si="79"/>
        <v>95.500000000000014</v>
      </c>
      <c r="AL25" s="22">
        <f t="shared" si="80"/>
        <v>38.200000000000003</v>
      </c>
      <c r="AM25" s="10">
        <v>85</v>
      </c>
      <c r="AN25" s="22">
        <f t="shared" si="81"/>
        <v>51</v>
      </c>
      <c r="AO25" s="23">
        <f t="shared" si="82"/>
        <v>89.2</v>
      </c>
      <c r="AP25" s="24" t="str">
        <f t="shared" si="83"/>
        <v>Προάγεται</v>
      </c>
      <c r="AQ25" s="38" t="s">
        <v>29</v>
      </c>
      <c r="AR25" s="21"/>
      <c r="AS25" s="22">
        <f t="shared" si="84"/>
        <v>0</v>
      </c>
      <c r="AT25" s="10"/>
      <c r="AU25" s="22">
        <f t="shared" si="85"/>
        <v>0</v>
      </c>
      <c r="AV25" s="10"/>
      <c r="AW25" s="22">
        <f t="shared" si="86"/>
        <v>0</v>
      </c>
      <c r="AX25" s="22">
        <f t="shared" si="87"/>
        <v>0</v>
      </c>
      <c r="AY25" s="22">
        <f t="shared" si="88"/>
        <v>0</v>
      </c>
      <c r="AZ25" s="10"/>
      <c r="BA25" s="22">
        <f t="shared" si="89"/>
        <v>0</v>
      </c>
      <c r="BB25" s="23">
        <f t="shared" si="90"/>
        <v>0</v>
      </c>
      <c r="BC25" s="24"/>
      <c r="BD25" s="38" t="s">
        <v>30</v>
      </c>
      <c r="BE25" s="21"/>
      <c r="BF25" s="22">
        <f t="shared" si="63"/>
        <v>0</v>
      </c>
      <c r="BG25" s="10"/>
      <c r="BH25" s="22">
        <f t="shared" si="64"/>
        <v>0</v>
      </c>
      <c r="BI25" s="10"/>
      <c r="BJ25" s="22">
        <f t="shared" si="6"/>
        <v>0</v>
      </c>
      <c r="BK25" s="22">
        <f t="shared" si="32"/>
        <v>0</v>
      </c>
      <c r="BL25" s="22">
        <f t="shared" si="33"/>
        <v>0</v>
      </c>
      <c r="BM25" s="10"/>
      <c r="BN25" s="22">
        <f t="shared" si="34"/>
        <v>0</v>
      </c>
      <c r="BO25" s="23">
        <f t="shared" si="65"/>
        <v>0</v>
      </c>
      <c r="BP25" s="24"/>
      <c r="BQ25" s="38" t="s">
        <v>31</v>
      </c>
      <c r="BR25" s="21"/>
      <c r="BS25" s="22">
        <f t="shared" si="74"/>
        <v>0</v>
      </c>
      <c r="BT25" s="10"/>
      <c r="BU25" s="22">
        <f t="shared" si="75"/>
        <v>0</v>
      </c>
      <c r="BV25" s="10"/>
      <c r="BW25" s="22">
        <f t="shared" si="7"/>
        <v>0</v>
      </c>
      <c r="BX25" s="22">
        <f t="shared" si="38"/>
        <v>0</v>
      </c>
      <c r="BY25" s="22">
        <f t="shared" si="39"/>
        <v>0</v>
      </c>
      <c r="BZ25" s="10"/>
      <c r="CA25" s="22">
        <f t="shared" si="40"/>
        <v>0</v>
      </c>
      <c r="CB25" s="23">
        <f t="shared" si="71"/>
        <v>0</v>
      </c>
      <c r="CC25" s="24"/>
    </row>
    <row r="26" spans="1:81" ht="51" x14ac:dyDescent="0.25">
      <c r="A26" s="6">
        <v>25</v>
      </c>
      <c r="B26" s="24"/>
      <c r="C26" s="24"/>
      <c r="D26" s="38" t="s">
        <v>32</v>
      </c>
      <c r="E26" s="21"/>
      <c r="F26" s="22"/>
      <c r="G26" s="10"/>
      <c r="H26" s="22"/>
      <c r="I26" s="10"/>
      <c r="J26" s="22"/>
      <c r="K26" s="22"/>
      <c r="L26" s="22"/>
      <c r="M26" s="10"/>
      <c r="N26" s="22"/>
      <c r="O26" s="23"/>
      <c r="P26" s="24"/>
      <c r="Q26" s="38" t="s">
        <v>27</v>
      </c>
      <c r="R26" s="21"/>
      <c r="S26" s="22">
        <f t="shared" si="51"/>
        <v>0</v>
      </c>
      <c r="T26" s="10"/>
      <c r="U26" s="22">
        <f t="shared" si="52"/>
        <v>0</v>
      </c>
      <c r="V26" s="10"/>
      <c r="W26" s="22">
        <f t="shared" si="53"/>
        <v>0</v>
      </c>
      <c r="X26" s="22">
        <f t="shared" si="54"/>
        <v>0</v>
      </c>
      <c r="Y26" s="22">
        <f t="shared" si="2"/>
        <v>0</v>
      </c>
      <c r="Z26" s="10"/>
      <c r="AA26" s="22">
        <f t="shared" si="55"/>
        <v>0</v>
      </c>
      <c r="AB26" s="23">
        <f t="shared" si="56"/>
        <v>0</v>
      </c>
      <c r="AC26" s="24" t="str">
        <f t="shared" si="73"/>
        <v>Απορίπτεται</v>
      </c>
      <c r="AD26" s="38" t="s">
        <v>28</v>
      </c>
      <c r="AE26" s="21">
        <v>65</v>
      </c>
      <c r="AF26" s="22">
        <f t="shared" si="76"/>
        <v>6.5</v>
      </c>
      <c r="AG26" s="10">
        <v>85</v>
      </c>
      <c r="AH26" s="22">
        <f t="shared" si="77"/>
        <v>8.5</v>
      </c>
      <c r="AI26" s="10">
        <v>86</v>
      </c>
      <c r="AJ26" s="22">
        <f t="shared" si="78"/>
        <v>17.2</v>
      </c>
      <c r="AK26" s="22">
        <f t="shared" si="79"/>
        <v>80.500000000000014</v>
      </c>
      <c r="AL26" s="22">
        <f t="shared" si="80"/>
        <v>32.200000000000003</v>
      </c>
      <c r="AM26" s="10">
        <v>85</v>
      </c>
      <c r="AN26" s="22">
        <f t="shared" si="81"/>
        <v>51</v>
      </c>
      <c r="AO26" s="23">
        <f t="shared" si="82"/>
        <v>83.2</v>
      </c>
      <c r="AP26" s="24" t="str">
        <f t="shared" si="83"/>
        <v>Προάγεται</v>
      </c>
      <c r="AQ26" s="38" t="s">
        <v>29</v>
      </c>
      <c r="AR26" s="21"/>
      <c r="AS26" s="22">
        <f t="shared" si="84"/>
        <v>0</v>
      </c>
      <c r="AT26" s="10"/>
      <c r="AU26" s="22">
        <f t="shared" si="85"/>
        <v>0</v>
      </c>
      <c r="AV26" s="10"/>
      <c r="AW26" s="22">
        <f t="shared" si="86"/>
        <v>0</v>
      </c>
      <c r="AX26" s="22">
        <f t="shared" si="87"/>
        <v>0</v>
      </c>
      <c r="AY26" s="22">
        <f t="shared" si="88"/>
        <v>0</v>
      </c>
      <c r="AZ26" s="10"/>
      <c r="BA26" s="22">
        <f t="shared" si="89"/>
        <v>0</v>
      </c>
      <c r="BB26" s="23">
        <f t="shared" si="90"/>
        <v>0</v>
      </c>
      <c r="BC26" s="24"/>
      <c r="BD26" s="38" t="s">
        <v>30</v>
      </c>
      <c r="BE26" s="21"/>
      <c r="BF26" s="22">
        <f t="shared" ref="BF26:BF29" si="91">BE26*10%</f>
        <v>0</v>
      </c>
      <c r="BG26" s="10"/>
      <c r="BH26" s="22">
        <f t="shared" ref="BH26:BH29" si="92">BG26*10%</f>
        <v>0</v>
      </c>
      <c r="BI26" s="10"/>
      <c r="BJ26" s="22">
        <f t="shared" ref="BJ26:BJ29" si="93">BI26*20%</f>
        <v>0</v>
      </c>
      <c r="BK26" s="22">
        <f t="shared" ref="BK26:BK29" si="94">BL26*100/40</f>
        <v>0</v>
      </c>
      <c r="BL26" s="22">
        <f t="shared" ref="BL26:BL29" si="95">SUM(BF26+BH26+BJ26)</f>
        <v>0</v>
      </c>
      <c r="BM26" s="10"/>
      <c r="BN26" s="22">
        <f t="shared" ref="BN26:BN29" si="96">BM26*60%</f>
        <v>0</v>
      </c>
      <c r="BO26" s="23">
        <f t="shared" ref="BO26:BO29" si="97">SUM(BN26+BL26)</f>
        <v>0</v>
      </c>
      <c r="BP26" s="24"/>
      <c r="BQ26" s="38" t="s">
        <v>31</v>
      </c>
      <c r="BR26" s="21"/>
      <c r="BS26" s="22">
        <f t="shared" si="74"/>
        <v>0</v>
      </c>
      <c r="BT26" s="10"/>
      <c r="BU26" s="22">
        <f t="shared" si="75"/>
        <v>0</v>
      </c>
      <c r="BV26" s="10"/>
      <c r="BW26" s="22">
        <f t="shared" si="7"/>
        <v>0</v>
      </c>
      <c r="BX26" s="22">
        <f t="shared" si="38"/>
        <v>0</v>
      </c>
      <c r="BY26" s="22">
        <f t="shared" si="39"/>
        <v>0</v>
      </c>
      <c r="BZ26" s="10"/>
      <c r="CA26" s="22">
        <f t="shared" si="40"/>
        <v>0</v>
      </c>
      <c r="CB26" s="23">
        <f t="shared" si="71"/>
        <v>0</v>
      </c>
      <c r="CC26" s="24"/>
    </row>
    <row r="27" spans="1:81" ht="51" x14ac:dyDescent="0.25">
      <c r="A27" s="6">
        <v>26</v>
      </c>
      <c r="B27" s="24"/>
      <c r="C27" s="24"/>
      <c r="D27" s="38" t="s">
        <v>32</v>
      </c>
      <c r="E27" s="21"/>
      <c r="F27" s="22"/>
      <c r="G27" s="10"/>
      <c r="H27" s="22"/>
      <c r="I27" s="10"/>
      <c r="J27" s="22"/>
      <c r="K27" s="22"/>
      <c r="L27" s="22"/>
      <c r="M27" s="10"/>
      <c r="N27" s="22"/>
      <c r="O27" s="23"/>
      <c r="P27" s="24"/>
      <c r="Q27" s="38" t="s">
        <v>27</v>
      </c>
      <c r="R27" s="21"/>
      <c r="S27" s="22">
        <f t="shared" si="51"/>
        <v>0</v>
      </c>
      <c r="T27" s="10"/>
      <c r="U27" s="22">
        <f t="shared" si="52"/>
        <v>0</v>
      </c>
      <c r="V27" s="10"/>
      <c r="W27" s="22">
        <f t="shared" si="53"/>
        <v>0</v>
      </c>
      <c r="X27" s="22">
        <f t="shared" si="54"/>
        <v>0</v>
      </c>
      <c r="Y27" s="22">
        <f t="shared" si="2"/>
        <v>0</v>
      </c>
      <c r="Z27" s="10"/>
      <c r="AA27" s="22">
        <f t="shared" si="55"/>
        <v>0</v>
      </c>
      <c r="AB27" s="23">
        <f t="shared" si="56"/>
        <v>0</v>
      </c>
      <c r="AC27" s="24" t="str">
        <f t="shared" si="73"/>
        <v>Απορίπτεται</v>
      </c>
      <c r="AD27" s="38" t="s">
        <v>28</v>
      </c>
      <c r="AE27" s="21">
        <v>100</v>
      </c>
      <c r="AF27" s="22">
        <f t="shared" si="76"/>
        <v>10</v>
      </c>
      <c r="AG27" s="10">
        <v>100</v>
      </c>
      <c r="AH27" s="22">
        <f t="shared" si="77"/>
        <v>10</v>
      </c>
      <c r="AI27" s="10">
        <v>83</v>
      </c>
      <c r="AJ27" s="22">
        <f t="shared" si="78"/>
        <v>16.600000000000001</v>
      </c>
      <c r="AK27" s="22">
        <f t="shared" si="79"/>
        <v>91.5</v>
      </c>
      <c r="AL27" s="22">
        <f t="shared" si="80"/>
        <v>36.6</v>
      </c>
      <c r="AM27" s="10">
        <v>88</v>
      </c>
      <c r="AN27" s="22">
        <f t="shared" si="81"/>
        <v>52.8</v>
      </c>
      <c r="AO27" s="23">
        <f t="shared" si="82"/>
        <v>89.4</v>
      </c>
      <c r="AP27" s="24" t="str">
        <f t="shared" si="83"/>
        <v>Προάγεται</v>
      </c>
      <c r="AQ27" s="38" t="s">
        <v>29</v>
      </c>
      <c r="AR27" s="21"/>
      <c r="AS27" s="22">
        <f t="shared" si="84"/>
        <v>0</v>
      </c>
      <c r="AT27" s="10"/>
      <c r="AU27" s="22">
        <f t="shared" si="85"/>
        <v>0</v>
      </c>
      <c r="AV27" s="10"/>
      <c r="AW27" s="22">
        <f t="shared" si="86"/>
        <v>0</v>
      </c>
      <c r="AX27" s="22">
        <f t="shared" si="87"/>
        <v>0</v>
      </c>
      <c r="AY27" s="22">
        <f t="shared" si="88"/>
        <v>0</v>
      </c>
      <c r="AZ27" s="10"/>
      <c r="BA27" s="22">
        <f t="shared" si="89"/>
        <v>0</v>
      </c>
      <c r="BB27" s="23">
        <f t="shared" si="90"/>
        <v>0</v>
      </c>
      <c r="BC27" s="24"/>
      <c r="BD27" s="38" t="s">
        <v>30</v>
      </c>
      <c r="BE27" s="21"/>
      <c r="BF27" s="22">
        <f t="shared" si="91"/>
        <v>0</v>
      </c>
      <c r="BG27" s="10"/>
      <c r="BH27" s="22">
        <f t="shared" si="92"/>
        <v>0</v>
      </c>
      <c r="BI27" s="10"/>
      <c r="BJ27" s="22">
        <f t="shared" si="93"/>
        <v>0</v>
      </c>
      <c r="BK27" s="22">
        <f t="shared" si="94"/>
        <v>0</v>
      </c>
      <c r="BL27" s="22">
        <f t="shared" si="95"/>
        <v>0</v>
      </c>
      <c r="BM27" s="10"/>
      <c r="BN27" s="22">
        <f t="shared" si="96"/>
        <v>0</v>
      </c>
      <c r="BO27" s="23">
        <f t="shared" si="97"/>
        <v>0</v>
      </c>
      <c r="BP27" s="24"/>
      <c r="BQ27" s="38" t="s">
        <v>31</v>
      </c>
      <c r="BR27" s="21"/>
      <c r="BS27" s="22">
        <f t="shared" si="74"/>
        <v>0</v>
      </c>
      <c r="BT27" s="10"/>
      <c r="BU27" s="22">
        <f t="shared" si="75"/>
        <v>0</v>
      </c>
      <c r="BV27" s="10"/>
      <c r="BW27" s="22">
        <f t="shared" si="7"/>
        <v>0</v>
      </c>
      <c r="BX27" s="22">
        <f t="shared" si="38"/>
        <v>0</v>
      </c>
      <c r="BY27" s="22">
        <f t="shared" si="39"/>
        <v>0</v>
      </c>
      <c r="BZ27" s="10"/>
      <c r="CA27" s="22">
        <f t="shared" si="40"/>
        <v>0</v>
      </c>
      <c r="CB27" s="23">
        <f t="shared" si="71"/>
        <v>0</v>
      </c>
      <c r="CC27" s="24"/>
    </row>
    <row r="28" spans="1:81" ht="51" x14ac:dyDescent="0.25">
      <c r="A28" s="6">
        <v>27</v>
      </c>
      <c r="B28" s="24"/>
      <c r="C28" s="24"/>
      <c r="D28" s="38" t="s">
        <v>32</v>
      </c>
      <c r="E28" s="21"/>
      <c r="F28" s="22"/>
      <c r="G28" s="10"/>
      <c r="H28" s="22"/>
      <c r="I28" s="10"/>
      <c r="J28" s="22"/>
      <c r="K28" s="22"/>
      <c r="L28" s="22"/>
      <c r="M28" s="10"/>
      <c r="N28" s="22"/>
      <c r="O28" s="23"/>
      <c r="P28" s="24"/>
      <c r="Q28" s="38" t="s">
        <v>27</v>
      </c>
      <c r="R28" s="21"/>
      <c r="S28" s="22">
        <f t="shared" si="51"/>
        <v>0</v>
      </c>
      <c r="T28" s="10"/>
      <c r="U28" s="22">
        <f t="shared" si="52"/>
        <v>0</v>
      </c>
      <c r="V28" s="10"/>
      <c r="W28" s="22">
        <f t="shared" si="53"/>
        <v>0</v>
      </c>
      <c r="X28" s="22">
        <f t="shared" si="54"/>
        <v>0</v>
      </c>
      <c r="Y28" s="22">
        <f t="shared" si="2"/>
        <v>0</v>
      </c>
      <c r="Z28" s="10"/>
      <c r="AA28" s="22">
        <f t="shared" si="55"/>
        <v>0</v>
      </c>
      <c r="AB28" s="23">
        <f t="shared" si="56"/>
        <v>0</v>
      </c>
      <c r="AC28" s="24" t="str">
        <f t="shared" si="73"/>
        <v>Απορίπτεται</v>
      </c>
      <c r="AD28" s="38" t="s">
        <v>28</v>
      </c>
      <c r="AE28" s="21">
        <v>75</v>
      </c>
      <c r="AF28" s="22">
        <f t="shared" si="76"/>
        <v>7.5</v>
      </c>
      <c r="AG28" s="10">
        <v>95</v>
      </c>
      <c r="AH28" s="22">
        <f t="shared" si="77"/>
        <v>9.5</v>
      </c>
      <c r="AI28" s="10">
        <v>83</v>
      </c>
      <c r="AJ28" s="22">
        <f t="shared" si="78"/>
        <v>16.600000000000001</v>
      </c>
      <c r="AK28" s="22">
        <f t="shared" si="79"/>
        <v>84</v>
      </c>
      <c r="AL28" s="22">
        <f t="shared" si="80"/>
        <v>33.6</v>
      </c>
      <c r="AM28" s="10">
        <v>80</v>
      </c>
      <c r="AN28" s="22">
        <f t="shared" si="81"/>
        <v>48</v>
      </c>
      <c r="AO28" s="23">
        <f t="shared" si="82"/>
        <v>81.599999999999994</v>
      </c>
      <c r="AP28" s="24" t="str">
        <f t="shared" si="83"/>
        <v>Προάγεται</v>
      </c>
      <c r="AQ28" s="38" t="s">
        <v>29</v>
      </c>
      <c r="AR28" s="21"/>
      <c r="AS28" s="22">
        <f t="shared" si="84"/>
        <v>0</v>
      </c>
      <c r="AT28" s="10"/>
      <c r="AU28" s="22">
        <f t="shared" si="85"/>
        <v>0</v>
      </c>
      <c r="AV28" s="10"/>
      <c r="AW28" s="22">
        <f t="shared" si="86"/>
        <v>0</v>
      </c>
      <c r="AX28" s="22">
        <f t="shared" si="87"/>
        <v>0</v>
      </c>
      <c r="AY28" s="22">
        <f t="shared" si="88"/>
        <v>0</v>
      </c>
      <c r="AZ28" s="10"/>
      <c r="BA28" s="22">
        <f t="shared" si="89"/>
        <v>0</v>
      </c>
      <c r="BB28" s="23">
        <f t="shared" si="90"/>
        <v>0</v>
      </c>
      <c r="BC28" s="24"/>
      <c r="BD28" s="38" t="s">
        <v>30</v>
      </c>
      <c r="BE28" s="21"/>
      <c r="BF28" s="22">
        <f t="shared" si="91"/>
        <v>0</v>
      </c>
      <c r="BG28" s="10"/>
      <c r="BH28" s="22">
        <f t="shared" si="92"/>
        <v>0</v>
      </c>
      <c r="BI28" s="10"/>
      <c r="BJ28" s="22">
        <f t="shared" si="93"/>
        <v>0</v>
      </c>
      <c r="BK28" s="22">
        <f t="shared" si="94"/>
        <v>0</v>
      </c>
      <c r="BL28" s="22">
        <f t="shared" si="95"/>
        <v>0</v>
      </c>
      <c r="BM28" s="10"/>
      <c r="BN28" s="22">
        <f t="shared" si="96"/>
        <v>0</v>
      </c>
      <c r="BO28" s="23">
        <f t="shared" si="97"/>
        <v>0</v>
      </c>
      <c r="BP28" s="24"/>
      <c r="BQ28" s="38" t="s">
        <v>31</v>
      </c>
      <c r="BR28" s="21"/>
      <c r="BS28" s="22">
        <f t="shared" si="74"/>
        <v>0</v>
      </c>
      <c r="BT28" s="10"/>
      <c r="BU28" s="22">
        <f t="shared" si="75"/>
        <v>0</v>
      </c>
      <c r="BV28" s="10"/>
      <c r="BW28" s="22">
        <f t="shared" si="7"/>
        <v>0</v>
      </c>
      <c r="BX28" s="22">
        <f t="shared" si="38"/>
        <v>0</v>
      </c>
      <c r="BY28" s="22">
        <f t="shared" si="39"/>
        <v>0</v>
      </c>
      <c r="BZ28" s="10"/>
      <c r="CA28" s="22">
        <f t="shared" si="40"/>
        <v>0</v>
      </c>
      <c r="CB28" s="23">
        <f t="shared" si="71"/>
        <v>0</v>
      </c>
      <c r="CC28" s="24"/>
    </row>
    <row r="29" spans="1:81" ht="51" x14ac:dyDescent="0.25">
      <c r="A29" s="6">
        <v>28</v>
      </c>
      <c r="B29" s="24"/>
      <c r="C29" s="24"/>
      <c r="D29" s="38" t="s">
        <v>32</v>
      </c>
      <c r="E29" s="21"/>
      <c r="F29" s="22"/>
      <c r="G29" s="10"/>
      <c r="H29" s="22"/>
      <c r="I29" s="10"/>
      <c r="J29" s="22"/>
      <c r="K29" s="22"/>
      <c r="L29" s="22"/>
      <c r="M29" s="10"/>
      <c r="N29" s="22"/>
      <c r="O29" s="23"/>
      <c r="P29" s="24"/>
      <c r="Q29" s="38" t="s">
        <v>27</v>
      </c>
      <c r="R29" s="21"/>
      <c r="S29" s="22">
        <f t="shared" si="51"/>
        <v>0</v>
      </c>
      <c r="T29" s="10"/>
      <c r="U29" s="22">
        <f t="shared" si="52"/>
        <v>0</v>
      </c>
      <c r="V29" s="10"/>
      <c r="W29" s="22">
        <f t="shared" si="53"/>
        <v>0</v>
      </c>
      <c r="X29" s="22">
        <f t="shared" si="54"/>
        <v>0</v>
      </c>
      <c r="Y29" s="22">
        <f t="shared" si="2"/>
        <v>0</v>
      </c>
      <c r="Z29" s="10"/>
      <c r="AA29" s="22">
        <f t="shared" si="55"/>
        <v>0</v>
      </c>
      <c r="AB29" s="23">
        <f t="shared" si="56"/>
        <v>0</v>
      </c>
      <c r="AC29" s="24"/>
      <c r="AD29" s="38" t="s">
        <v>28</v>
      </c>
      <c r="AE29" s="21">
        <v>95</v>
      </c>
      <c r="AF29" s="22">
        <f>AE29*10%</f>
        <v>9.5</v>
      </c>
      <c r="AG29" s="10">
        <v>100</v>
      </c>
      <c r="AH29" s="22">
        <f>AG29*10%</f>
        <v>10</v>
      </c>
      <c r="AI29" s="10">
        <v>0</v>
      </c>
      <c r="AJ29" s="22">
        <f>AI29*20%</f>
        <v>0</v>
      </c>
      <c r="AK29" s="22">
        <f>AL29*100/40</f>
        <v>48.75</v>
      </c>
      <c r="AL29" s="22">
        <f>SUM(AF29+AH29+AJ29)</f>
        <v>19.5</v>
      </c>
      <c r="AM29" s="10">
        <v>53</v>
      </c>
      <c r="AN29" s="22">
        <f>AM29*60%</f>
        <v>31.799999999999997</v>
      </c>
      <c r="AO29" s="23">
        <f>SUM(AN29+AL29)</f>
        <v>51.3</v>
      </c>
      <c r="AP29" s="24" t="str">
        <f>IF(AO29&gt;=50,"Προάγεται","Απορίπτεται")</f>
        <v>Προάγεται</v>
      </c>
      <c r="AQ29" s="38" t="s">
        <v>29</v>
      </c>
      <c r="AR29" s="21"/>
      <c r="AS29" s="22">
        <f t="shared" si="84"/>
        <v>0</v>
      </c>
      <c r="AT29" s="10"/>
      <c r="AU29" s="22">
        <f t="shared" si="85"/>
        <v>0</v>
      </c>
      <c r="AV29" s="10"/>
      <c r="AW29" s="22">
        <f t="shared" si="86"/>
        <v>0</v>
      </c>
      <c r="AX29" s="22">
        <f t="shared" si="87"/>
        <v>0</v>
      </c>
      <c r="AY29" s="22">
        <f t="shared" si="88"/>
        <v>0</v>
      </c>
      <c r="AZ29" s="10"/>
      <c r="BA29" s="22">
        <f t="shared" si="89"/>
        <v>0</v>
      </c>
      <c r="BB29" s="23">
        <f t="shared" si="90"/>
        <v>0</v>
      </c>
      <c r="BC29" s="24"/>
      <c r="BD29" s="38" t="s">
        <v>30</v>
      </c>
      <c r="BE29" s="21"/>
      <c r="BF29" s="22">
        <f t="shared" si="91"/>
        <v>0</v>
      </c>
      <c r="BG29" s="10"/>
      <c r="BH29" s="22">
        <f t="shared" si="92"/>
        <v>0</v>
      </c>
      <c r="BI29" s="10"/>
      <c r="BJ29" s="22">
        <f t="shared" si="93"/>
        <v>0</v>
      </c>
      <c r="BK29" s="22">
        <f t="shared" si="94"/>
        <v>0</v>
      </c>
      <c r="BL29" s="22">
        <f t="shared" si="95"/>
        <v>0</v>
      </c>
      <c r="BM29" s="10"/>
      <c r="BN29" s="22">
        <f t="shared" si="96"/>
        <v>0</v>
      </c>
      <c r="BO29" s="23">
        <f t="shared" si="97"/>
        <v>0</v>
      </c>
      <c r="BP29" s="24"/>
      <c r="BQ29" s="38" t="s">
        <v>31</v>
      </c>
      <c r="BR29" s="21"/>
      <c r="BS29" s="22">
        <f t="shared" si="74"/>
        <v>0</v>
      </c>
      <c r="BT29" s="10"/>
      <c r="BU29" s="22">
        <f t="shared" si="75"/>
        <v>0</v>
      </c>
      <c r="BV29" s="10"/>
      <c r="BW29" s="22">
        <f t="shared" si="7"/>
        <v>0</v>
      </c>
      <c r="BX29" s="22">
        <f t="shared" si="38"/>
        <v>0</v>
      </c>
      <c r="BY29" s="22">
        <f t="shared" si="39"/>
        <v>0</v>
      </c>
      <c r="BZ29" s="10"/>
      <c r="CA29" s="22">
        <f t="shared" si="40"/>
        <v>0</v>
      </c>
      <c r="CB29" s="23">
        <f t="shared" si="71"/>
        <v>0</v>
      </c>
      <c r="CC29" s="24"/>
    </row>
    <row r="30" spans="1:81" ht="51" x14ac:dyDescent="0.25">
      <c r="A30" s="6">
        <v>29</v>
      </c>
      <c r="B30" s="50"/>
      <c r="C30" s="50"/>
      <c r="D30" s="38" t="s">
        <v>32</v>
      </c>
      <c r="E30" s="21"/>
      <c r="F30" s="22"/>
      <c r="G30" s="10"/>
      <c r="H30" s="22"/>
      <c r="I30" s="10"/>
      <c r="J30" s="22"/>
      <c r="K30" s="22"/>
      <c r="L30" s="22"/>
      <c r="M30" s="10"/>
      <c r="N30" s="22"/>
      <c r="O30" s="23"/>
      <c r="P30" s="24"/>
      <c r="Q30" s="38" t="s">
        <v>27</v>
      </c>
      <c r="R30" s="21"/>
      <c r="S30" s="22">
        <f t="shared" ref="S30:S50" si="98">R30*10%</f>
        <v>0</v>
      </c>
      <c r="T30" s="10"/>
      <c r="U30" s="22">
        <f t="shared" ref="U30:U50" si="99">T30*10%</f>
        <v>0</v>
      </c>
      <c r="V30" s="10"/>
      <c r="W30" s="22">
        <f t="shared" ref="W30:W50" si="100">V30*20%</f>
        <v>0</v>
      </c>
      <c r="X30" s="22">
        <f t="shared" ref="X30:X50" si="101">Y30*100/40</f>
        <v>0</v>
      </c>
      <c r="Y30" s="22">
        <f t="shared" si="2"/>
        <v>0</v>
      </c>
      <c r="Z30" s="10"/>
      <c r="AA30" s="22">
        <f t="shared" ref="AA30:AA50" si="102">Z30*60%</f>
        <v>0</v>
      </c>
      <c r="AB30" s="23">
        <f t="shared" ref="AB30:AB50" si="103">SUM(AA30+Y30)</f>
        <v>0</v>
      </c>
      <c r="AC30" s="24"/>
      <c r="AD30" s="38" t="s">
        <v>28</v>
      </c>
      <c r="AQ30" s="38" t="s">
        <v>29</v>
      </c>
      <c r="AR30" s="21"/>
      <c r="AS30" s="22">
        <f t="shared" si="84"/>
        <v>0</v>
      </c>
      <c r="AT30" s="10"/>
      <c r="AU30" s="22">
        <f t="shared" si="85"/>
        <v>0</v>
      </c>
      <c r="AV30" s="10"/>
      <c r="AW30" s="22">
        <f t="shared" si="86"/>
        <v>0</v>
      </c>
      <c r="AX30" s="22">
        <f t="shared" si="87"/>
        <v>0</v>
      </c>
      <c r="AY30" s="22">
        <f t="shared" si="88"/>
        <v>0</v>
      </c>
      <c r="AZ30" s="10"/>
      <c r="BA30" s="22">
        <f t="shared" si="89"/>
        <v>0</v>
      </c>
      <c r="BB30" s="23">
        <f t="shared" si="90"/>
        <v>0</v>
      </c>
      <c r="BC30" s="24"/>
      <c r="BD30" s="38" t="s">
        <v>30</v>
      </c>
      <c r="BE30" s="21"/>
      <c r="BF30" s="22">
        <f t="shared" ref="BF30:BF54" si="104">BE30*10%</f>
        <v>0</v>
      </c>
      <c r="BG30" s="10"/>
      <c r="BH30" s="22">
        <f t="shared" ref="BH30:BH54" si="105">BG30*10%</f>
        <v>0</v>
      </c>
      <c r="BI30" s="10"/>
      <c r="BJ30" s="22">
        <f t="shared" ref="BJ30:BJ54" si="106">BI30*20%</f>
        <v>0</v>
      </c>
      <c r="BK30" s="22">
        <f t="shared" ref="BK30:BK54" si="107">BL30*100/40</f>
        <v>0</v>
      </c>
      <c r="BL30" s="22">
        <f t="shared" ref="BL30:BL54" si="108">SUM(BF30+BH30+BJ30)</f>
        <v>0</v>
      </c>
      <c r="BM30" s="10"/>
      <c r="BN30" s="22">
        <f t="shared" ref="BN30:BN54" si="109">BM30*60%</f>
        <v>0</v>
      </c>
      <c r="BO30" s="23">
        <f t="shared" ref="BO30:BO54" si="110">SUM(BN30+BL30)</f>
        <v>0</v>
      </c>
      <c r="BP30" s="24"/>
      <c r="BQ30" s="38" t="s">
        <v>31</v>
      </c>
      <c r="BR30" s="21"/>
      <c r="BS30" s="22">
        <f t="shared" si="74"/>
        <v>0</v>
      </c>
      <c r="BT30" s="10"/>
      <c r="BU30" s="22">
        <f t="shared" si="75"/>
        <v>0</v>
      </c>
      <c r="BV30" s="10"/>
      <c r="BW30" s="22">
        <f t="shared" si="7"/>
        <v>0</v>
      </c>
      <c r="BX30" s="22">
        <f t="shared" si="38"/>
        <v>0</v>
      </c>
      <c r="BY30" s="22">
        <f t="shared" si="39"/>
        <v>0</v>
      </c>
      <c r="BZ30" s="10"/>
      <c r="CA30" s="22">
        <f t="shared" si="40"/>
        <v>0</v>
      </c>
      <c r="CB30" s="23">
        <f t="shared" ref="CB30" si="111">SUM(CA30+BY30)</f>
        <v>0</v>
      </c>
      <c r="CC30" s="24"/>
    </row>
    <row r="31" spans="1:81" ht="51" x14ac:dyDescent="0.25">
      <c r="A31" s="6">
        <v>30</v>
      </c>
      <c r="B31" s="24"/>
      <c r="C31" s="24"/>
      <c r="D31" s="38" t="s">
        <v>32</v>
      </c>
      <c r="E31" s="21"/>
      <c r="F31" s="22"/>
      <c r="G31" s="10"/>
      <c r="H31" s="22"/>
      <c r="I31" s="10"/>
      <c r="J31" s="22"/>
      <c r="K31" s="22"/>
      <c r="L31" s="22"/>
      <c r="M31" s="10"/>
      <c r="N31" s="22"/>
      <c r="O31" s="23"/>
      <c r="P31" s="24"/>
      <c r="Q31" s="38" t="s">
        <v>27</v>
      </c>
      <c r="R31" s="21"/>
      <c r="S31" s="22">
        <f>R31*10%</f>
        <v>0</v>
      </c>
      <c r="T31" s="10"/>
      <c r="U31" s="22">
        <f>T31*10%</f>
        <v>0</v>
      </c>
      <c r="V31" s="10"/>
      <c r="W31" s="22">
        <f>V31*20%</f>
        <v>0</v>
      </c>
      <c r="X31" s="22">
        <f>Y31*100/40</f>
        <v>0</v>
      </c>
      <c r="Y31" s="22">
        <f t="shared" si="2"/>
        <v>0</v>
      </c>
      <c r="Z31" s="10"/>
      <c r="AA31" s="22">
        <f>Z31*60%</f>
        <v>0</v>
      </c>
      <c r="AB31" s="23">
        <f>SUM(AA31+Y31)</f>
        <v>0</v>
      </c>
      <c r="AC31" s="24"/>
      <c r="AD31" s="38" t="s">
        <v>28</v>
      </c>
      <c r="AE31" s="21"/>
      <c r="AF31" s="22">
        <f>AE31*10%</f>
        <v>0</v>
      </c>
      <c r="AG31" s="10"/>
      <c r="AH31" s="22">
        <f>AG31*10%</f>
        <v>0</v>
      </c>
      <c r="AI31" s="10"/>
      <c r="AJ31" s="22">
        <f>AI31*20%</f>
        <v>0</v>
      </c>
      <c r="AK31" s="22">
        <f>AL31*100/40</f>
        <v>0</v>
      </c>
      <c r="AL31" s="22">
        <f>SUM(AF31+AH31+AJ31)</f>
        <v>0</v>
      </c>
      <c r="AM31" s="10"/>
      <c r="AN31" s="22">
        <f>AM31*60%</f>
        <v>0</v>
      </c>
      <c r="AO31" s="23">
        <f>SUM(AN31+AL31)</f>
        <v>0</v>
      </c>
      <c r="AP31" s="24"/>
      <c r="AQ31" s="38" t="s">
        <v>29</v>
      </c>
      <c r="AR31" s="21"/>
      <c r="AS31" s="22">
        <f t="shared" si="84"/>
        <v>0</v>
      </c>
      <c r="AT31" s="10"/>
      <c r="AU31" s="22">
        <f t="shared" si="85"/>
        <v>0</v>
      </c>
      <c r="AV31" s="10"/>
      <c r="AW31" s="22">
        <f t="shared" si="86"/>
        <v>0</v>
      </c>
      <c r="AX31" s="22">
        <f t="shared" si="87"/>
        <v>0</v>
      </c>
      <c r="AY31" s="22">
        <f t="shared" si="88"/>
        <v>0</v>
      </c>
      <c r="AZ31" s="10"/>
      <c r="BA31" s="22">
        <f t="shared" si="89"/>
        <v>0</v>
      </c>
      <c r="BB31" s="23">
        <f t="shared" si="90"/>
        <v>0</v>
      </c>
      <c r="BC31" s="24"/>
      <c r="BD31" s="38" t="s">
        <v>30</v>
      </c>
      <c r="BE31" s="21"/>
      <c r="BF31" s="22">
        <f>BE31*10%</f>
        <v>0</v>
      </c>
      <c r="BG31" s="10"/>
      <c r="BH31" s="22">
        <f>BG31*10%</f>
        <v>0</v>
      </c>
      <c r="BI31" s="10"/>
      <c r="BJ31" s="22">
        <f>BI31*20%</f>
        <v>0</v>
      </c>
      <c r="BK31" s="22">
        <f>BL31*100/40</f>
        <v>0</v>
      </c>
      <c r="BL31" s="22">
        <f>SUM(BF31+BH31+BJ31)</f>
        <v>0</v>
      </c>
      <c r="BM31" s="10"/>
      <c r="BN31" s="22">
        <f>BM31*60%</f>
        <v>0</v>
      </c>
      <c r="BO31" s="23">
        <f>SUM(BN31+BL31)</f>
        <v>0</v>
      </c>
      <c r="BP31" s="24"/>
      <c r="BQ31" s="38" t="s">
        <v>31</v>
      </c>
      <c r="BR31" s="21"/>
      <c r="BS31" s="22">
        <f>BR31*10%</f>
        <v>0</v>
      </c>
      <c r="BT31" s="10"/>
      <c r="BU31" s="22">
        <f>BT31*10%</f>
        <v>0</v>
      </c>
      <c r="BV31" s="10"/>
      <c r="BW31" s="22">
        <f>BV31*20%</f>
        <v>0</v>
      </c>
      <c r="BX31" s="22">
        <f>BY31*100/40</f>
        <v>0</v>
      </c>
      <c r="BY31" s="22">
        <f>SUM(BS31+BU31+BW31)</f>
        <v>0</v>
      </c>
      <c r="BZ31" s="10"/>
      <c r="CA31" s="22">
        <f>BZ31*60%</f>
        <v>0</v>
      </c>
      <c r="CB31" s="23">
        <f>SUM(CA31+BY31)</f>
        <v>0</v>
      </c>
      <c r="CC31" s="24"/>
    </row>
    <row r="32" spans="1:81" ht="25.5" x14ac:dyDescent="0.25">
      <c r="A32" s="6">
        <v>31</v>
      </c>
      <c r="B32" s="7"/>
      <c r="C32" s="16"/>
      <c r="D32" s="38" t="s">
        <v>32</v>
      </c>
      <c r="E32" s="21"/>
      <c r="F32" s="22"/>
      <c r="G32" s="10"/>
      <c r="H32" s="22"/>
      <c r="I32" s="10"/>
      <c r="J32" s="22"/>
      <c r="K32" s="22"/>
      <c r="L32" s="22"/>
      <c r="M32" s="10"/>
      <c r="N32" s="22"/>
      <c r="O32" s="23"/>
      <c r="P32" s="24"/>
      <c r="Q32" s="38"/>
      <c r="R32" s="21"/>
      <c r="S32" s="22">
        <f t="shared" si="98"/>
        <v>0</v>
      </c>
      <c r="T32" s="10"/>
      <c r="U32" s="22">
        <f t="shared" si="99"/>
        <v>0</v>
      </c>
      <c r="V32" s="10"/>
      <c r="W32" s="22">
        <f t="shared" si="100"/>
        <v>0</v>
      </c>
      <c r="X32" s="22">
        <f t="shared" si="101"/>
        <v>0</v>
      </c>
      <c r="Y32" s="22">
        <f t="shared" si="2"/>
        <v>0</v>
      </c>
      <c r="Z32" s="10"/>
      <c r="AA32" s="22">
        <f t="shared" si="102"/>
        <v>0</v>
      </c>
      <c r="AB32" s="23">
        <f t="shared" si="103"/>
        <v>0</v>
      </c>
      <c r="AC32" s="24"/>
      <c r="AD32" s="38" t="s">
        <v>28</v>
      </c>
      <c r="AE32" s="21"/>
      <c r="AF32" s="22">
        <f t="shared" si="76"/>
        <v>0</v>
      </c>
      <c r="AG32" s="10"/>
      <c r="AH32" s="22">
        <f t="shared" si="77"/>
        <v>0</v>
      </c>
      <c r="AI32" s="10"/>
      <c r="AJ32" s="22">
        <f t="shared" si="78"/>
        <v>0</v>
      </c>
      <c r="AK32" s="22">
        <f t="shared" si="79"/>
        <v>0</v>
      </c>
      <c r="AL32" s="22">
        <f t="shared" si="80"/>
        <v>0</v>
      </c>
      <c r="AM32" s="10"/>
      <c r="AN32" s="22">
        <f t="shared" si="81"/>
        <v>0</v>
      </c>
      <c r="AO32" s="23">
        <f t="shared" si="82"/>
        <v>0</v>
      </c>
      <c r="AP32" s="24"/>
      <c r="AQ32" s="38"/>
      <c r="AR32" s="21"/>
      <c r="AS32" s="22">
        <f t="shared" si="84"/>
        <v>0</v>
      </c>
      <c r="AT32" s="10"/>
      <c r="AU32" s="22">
        <f t="shared" si="85"/>
        <v>0</v>
      </c>
      <c r="AV32" s="10"/>
      <c r="AW32" s="22">
        <f t="shared" si="86"/>
        <v>0</v>
      </c>
      <c r="AX32" s="22">
        <f t="shared" si="87"/>
        <v>0</v>
      </c>
      <c r="AY32" s="22">
        <f t="shared" si="88"/>
        <v>0</v>
      </c>
      <c r="AZ32" s="10"/>
      <c r="BA32" s="22">
        <f t="shared" si="89"/>
        <v>0</v>
      </c>
      <c r="BB32" s="23">
        <f t="shared" si="90"/>
        <v>0</v>
      </c>
      <c r="BC32" s="24"/>
      <c r="BD32" s="38" t="s">
        <v>30</v>
      </c>
      <c r="BE32" s="21"/>
      <c r="BF32" s="22">
        <f t="shared" si="104"/>
        <v>0</v>
      </c>
      <c r="BG32" s="10"/>
      <c r="BH32" s="22">
        <f t="shared" si="105"/>
        <v>0</v>
      </c>
      <c r="BI32" s="10"/>
      <c r="BJ32" s="22">
        <f t="shared" si="106"/>
        <v>0</v>
      </c>
      <c r="BK32" s="22">
        <f t="shared" si="107"/>
        <v>0</v>
      </c>
      <c r="BL32" s="22">
        <f t="shared" si="108"/>
        <v>0</v>
      </c>
      <c r="BM32" s="10"/>
      <c r="BN32" s="22">
        <f t="shared" si="109"/>
        <v>0</v>
      </c>
      <c r="BO32" s="23">
        <f t="shared" si="110"/>
        <v>0</v>
      </c>
      <c r="BP32" s="24"/>
      <c r="BQ32" s="38"/>
      <c r="BR32" s="21"/>
      <c r="BS32" s="22">
        <f t="shared" ref="BS32:BS38" si="112">BR32*10%</f>
        <v>0</v>
      </c>
      <c r="BT32" s="10"/>
      <c r="BU32" s="22">
        <f t="shared" ref="BU32:BU38" si="113">BT32*10%</f>
        <v>0</v>
      </c>
      <c r="BV32" s="10"/>
      <c r="BW32" s="22">
        <f t="shared" ref="BW32:BW38" si="114">BV32*20%</f>
        <v>0</v>
      </c>
      <c r="BX32" s="22">
        <f t="shared" ref="BX32:BX38" si="115">BY32*100/40</f>
        <v>0</v>
      </c>
      <c r="BY32" s="22">
        <f t="shared" ref="BY32:BY38" si="116">SUM(BS32+BU32+BW32)</f>
        <v>0</v>
      </c>
      <c r="BZ32" s="10"/>
      <c r="CA32" s="22">
        <f t="shared" ref="CA32:CA38" si="117">BZ32*60%</f>
        <v>0</v>
      </c>
      <c r="CB32" s="23">
        <f t="shared" ref="CB32:CB38" si="118">SUM(CA32+BY32)</f>
        <v>0</v>
      </c>
      <c r="CC32" s="24"/>
    </row>
    <row r="33" spans="1:81" ht="51" x14ac:dyDescent="0.25">
      <c r="A33" s="6">
        <v>32</v>
      </c>
      <c r="B33" s="7"/>
      <c r="C33" s="16"/>
      <c r="D33" s="38" t="s">
        <v>32</v>
      </c>
      <c r="E33" s="21"/>
      <c r="F33" s="22"/>
      <c r="G33" s="10"/>
      <c r="H33" s="22"/>
      <c r="I33" s="10"/>
      <c r="J33" s="22"/>
      <c r="K33" s="22"/>
      <c r="L33" s="22"/>
      <c r="M33" s="10"/>
      <c r="N33" s="22"/>
      <c r="O33" s="23"/>
      <c r="P33" s="24"/>
      <c r="Q33" s="38" t="s">
        <v>27</v>
      </c>
      <c r="R33" s="21"/>
      <c r="S33" s="22">
        <f t="shared" si="98"/>
        <v>0</v>
      </c>
      <c r="T33" s="10"/>
      <c r="U33" s="22">
        <f t="shared" si="99"/>
        <v>0</v>
      </c>
      <c r="V33" s="10"/>
      <c r="W33" s="22">
        <f t="shared" si="100"/>
        <v>0</v>
      </c>
      <c r="X33" s="22">
        <f t="shared" si="101"/>
        <v>0</v>
      </c>
      <c r="Y33" s="22">
        <f t="shared" si="2"/>
        <v>0</v>
      </c>
      <c r="Z33" s="10"/>
      <c r="AA33" s="22">
        <f t="shared" si="102"/>
        <v>0</v>
      </c>
      <c r="AB33" s="23">
        <f t="shared" si="103"/>
        <v>0</v>
      </c>
      <c r="AC33" s="24"/>
      <c r="AD33" s="38" t="s">
        <v>28</v>
      </c>
      <c r="AE33" s="21"/>
      <c r="AF33" s="22">
        <f t="shared" si="76"/>
        <v>0</v>
      </c>
      <c r="AG33" s="10"/>
      <c r="AH33" s="22">
        <f t="shared" si="77"/>
        <v>0</v>
      </c>
      <c r="AI33" s="10"/>
      <c r="AJ33" s="22">
        <f t="shared" si="78"/>
        <v>0</v>
      </c>
      <c r="AK33" s="22">
        <f t="shared" si="79"/>
        <v>0</v>
      </c>
      <c r="AL33" s="22">
        <f t="shared" si="80"/>
        <v>0</v>
      </c>
      <c r="AM33" s="10"/>
      <c r="AN33" s="22">
        <f t="shared" si="81"/>
        <v>0</v>
      </c>
      <c r="AO33" s="23">
        <f t="shared" si="82"/>
        <v>0</v>
      </c>
      <c r="AP33" s="24"/>
      <c r="AQ33" s="38" t="s">
        <v>29</v>
      </c>
      <c r="AR33" s="21"/>
      <c r="AS33" s="22">
        <f t="shared" ref="AS33:AS38" si="119">AR33*10%</f>
        <v>0</v>
      </c>
      <c r="AT33" s="10"/>
      <c r="AU33" s="22">
        <f t="shared" ref="AU33:AU38" si="120">AT33*10%</f>
        <v>0</v>
      </c>
      <c r="AV33" s="10"/>
      <c r="AW33" s="22">
        <f t="shared" ref="AW33:AW38" si="121">AV33*20%</f>
        <v>0</v>
      </c>
      <c r="AX33" s="22">
        <f t="shared" ref="AX33:AX38" si="122">AY33*100/40</f>
        <v>0</v>
      </c>
      <c r="AY33" s="22">
        <f t="shared" ref="AY33:AY38" si="123">SUM(AS33+AU33+AW33)</f>
        <v>0</v>
      </c>
      <c r="AZ33" s="10"/>
      <c r="BA33" s="22">
        <f t="shared" ref="BA33:BA38" si="124">AZ33*60%</f>
        <v>0</v>
      </c>
      <c r="BB33" s="23">
        <f t="shared" ref="BB33:BB38" si="125">SUM(BA33+AY33)</f>
        <v>0</v>
      </c>
      <c r="BC33" s="24"/>
      <c r="BD33" s="38" t="s">
        <v>30</v>
      </c>
      <c r="BE33" s="21"/>
      <c r="BF33" s="22">
        <f t="shared" si="104"/>
        <v>0</v>
      </c>
      <c r="BG33" s="10"/>
      <c r="BH33" s="22">
        <f t="shared" si="105"/>
        <v>0</v>
      </c>
      <c r="BI33" s="10"/>
      <c r="BJ33" s="22">
        <f t="shared" si="106"/>
        <v>0</v>
      </c>
      <c r="BK33" s="22">
        <f t="shared" si="107"/>
        <v>0</v>
      </c>
      <c r="BL33" s="22">
        <f t="shared" si="108"/>
        <v>0</v>
      </c>
      <c r="BM33" s="10"/>
      <c r="BN33" s="22">
        <f t="shared" si="109"/>
        <v>0</v>
      </c>
      <c r="BO33" s="23">
        <f t="shared" si="110"/>
        <v>0</v>
      </c>
      <c r="BP33" s="24"/>
      <c r="BQ33" s="38" t="s">
        <v>31</v>
      </c>
      <c r="BR33" s="21"/>
      <c r="BS33" s="22">
        <f t="shared" si="112"/>
        <v>0</v>
      </c>
      <c r="BT33" s="10"/>
      <c r="BU33" s="22">
        <f t="shared" si="113"/>
        <v>0</v>
      </c>
      <c r="BV33" s="10"/>
      <c r="BW33" s="22">
        <f t="shared" si="114"/>
        <v>0</v>
      </c>
      <c r="BX33" s="22">
        <f t="shared" si="115"/>
        <v>0</v>
      </c>
      <c r="BY33" s="22">
        <f t="shared" si="116"/>
        <v>0</v>
      </c>
      <c r="BZ33" s="10"/>
      <c r="CA33" s="22">
        <f t="shared" si="117"/>
        <v>0</v>
      </c>
      <c r="CB33" s="23">
        <f t="shared" si="118"/>
        <v>0</v>
      </c>
      <c r="CC33" s="24"/>
    </row>
    <row r="34" spans="1:81" ht="51" x14ac:dyDescent="0.25">
      <c r="A34" s="6">
        <v>33</v>
      </c>
      <c r="B34" s="7"/>
      <c r="C34" s="16"/>
      <c r="D34" s="38" t="s">
        <v>32</v>
      </c>
      <c r="E34" s="21"/>
      <c r="F34" s="22">
        <f t="shared" ref="F34:F40" si="126">E34*10%</f>
        <v>0</v>
      </c>
      <c r="G34" s="10"/>
      <c r="H34" s="22">
        <f t="shared" ref="H34:H40" si="127">G34*10%</f>
        <v>0</v>
      </c>
      <c r="I34" s="10"/>
      <c r="J34" s="22">
        <f t="shared" ref="J34:J40" si="128">I34*20%</f>
        <v>0</v>
      </c>
      <c r="K34" s="22">
        <f t="shared" ref="K34:K40" si="129">L34*100/40</f>
        <v>0</v>
      </c>
      <c r="L34" s="22">
        <f t="shared" ref="L34:L40" si="130">SUM(F34+H34+J34)</f>
        <v>0</v>
      </c>
      <c r="M34" s="10"/>
      <c r="N34" s="22">
        <f t="shared" ref="N34:N40" si="131">M34*60%</f>
        <v>0</v>
      </c>
      <c r="O34" s="23">
        <f t="shared" ref="O34:O40" si="132">SUM(N34+L34)</f>
        <v>0</v>
      </c>
      <c r="P34" s="24"/>
      <c r="Q34" s="38" t="s">
        <v>27</v>
      </c>
      <c r="R34" s="21"/>
      <c r="S34" s="22">
        <f t="shared" si="98"/>
        <v>0</v>
      </c>
      <c r="T34" s="10"/>
      <c r="U34" s="22">
        <f t="shared" si="99"/>
        <v>0</v>
      </c>
      <c r="V34" s="10"/>
      <c r="W34" s="22">
        <f t="shared" si="100"/>
        <v>0</v>
      </c>
      <c r="X34" s="22">
        <f t="shared" si="101"/>
        <v>0</v>
      </c>
      <c r="Y34" s="22">
        <f t="shared" ref="Y34:Y50" si="133">SUM(S34+U34+W34)</f>
        <v>0</v>
      </c>
      <c r="Z34" s="10"/>
      <c r="AA34" s="22">
        <f t="shared" si="102"/>
        <v>0</v>
      </c>
      <c r="AB34" s="23">
        <f t="shared" si="103"/>
        <v>0</v>
      </c>
      <c r="AC34" s="24"/>
      <c r="AD34" s="38" t="s">
        <v>28</v>
      </c>
      <c r="AE34" s="21"/>
      <c r="AF34" s="22">
        <f t="shared" si="76"/>
        <v>0</v>
      </c>
      <c r="AG34" s="10"/>
      <c r="AH34" s="22">
        <f t="shared" si="77"/>
        <v>0</v>
      </c>
      <c r="AI34" s="10"/>
      <c r="AJ34" s="22">
        <f t="shared" si="78"/>
        <v>0</v>
      </c>
      <c r="AK34" s="22">
        <f t="shared" si="79"/>
        <v>0</v>
      </c>
      <c r="AL34" s="22">
        <f t="shared" si="80"/>
        <v>0</v>
      </c>
      <c r="AM34" s="10"/>
      <c r="AN34" s="22">
        <f t="shared" si="81"/>
        <v>0</v>
      </c>
      <c r="AO34" s="23">
        <f t="shared" si="82"/>
        <v>0</v>
      </c>
      <c r="AP34" s="24"/>
      <c r="AQ34" s="38" t="s">
        <v>29</v>
      </c>
      <c r="AR34" s="21"/>
      <c r="AS34" s="22">
        <f t="shared" si="119"/>
        <v>0</v>
      </c>
      <c r="AT34" s="10"/>
      <c r="AU34" s="22">
        <f t="shared" si="120"/>
        <v>0</v>
      </c>
      <c r="AV34" s="10"/>
      <c r="AW34" s="22">
        <f t="shared" si="121"/>
        <v>0</v>
      </c>
      <c r="AX34" s="22">
        <f t="shared" si="122"/>
        <v>0</v>
      </c>
      <c r="AY34" s="22">
        <f t="shared" si="123"/>
        <v>0</v>
      </c>
      <c r="AZ34" s="10"/>
      <c r="BA34" s="22">
        <f t="shared" si="124"/>
        <v>0</v>
      </c>
      <c r="BB34" s="23">
        <f t="shared" si="125"/>
        <v>0</v>
      </c>
      <c r="BC34" s="24"/>
      <c r="BD34" s="38" t="s">
        <v>30</v>
      </c>
      <c r="BE34" s="21"/>
      <c r="BF34" s="22">
        <f t="shared" si="104"/>
        <v>0</v>
      </c>
      <c r="BG34" s="10"/>
      <c r="BH34" s="22">
        <f t="shared" si="105"/>
        <v>0</v>
      </c>
      <c r="BI34" s="10"/>
      <c r="BJ34" s="22">
        <f t="shared" si="106"/>
        <v>0</v>
      </c>
      <c r="BK34" s="22">
        <f t="shared" si="107"/>
        <v>0</v>
      </c>
      <c r="BL34" s="22">
        <f t="shared" si="108"/>
        <v>0</v>
      </c>
      <c r="BM34" s="10"/>
      <c r="BN34" s="22">
        <f t="shared" si="109"/>
        <v>0</v>
      </c>
      <c r="BO34" s="23">
        <f t="shared" si="110"/>
        <v>0</v>
      </c>
      <c r="BP34" s="24"/>
      <c r="BQ34" s="38" t="s">
        <v>31</v>
      </c>
      <c r="BR34" s="21"/>
      <c r="BS34" s="22">
        <f t="shared" si="112"/>
        <v>0</v>
      </c>
      <c r="BT34" s="10"/>
      <c r="BU34" s="22">
        <f t="shared" si="113"/>
        <v>0</v>
      </c>
      <c r="BV34" s="10"/>
      <c r="BW34" s="22">
        <f t="shared" si="114"/>
        <v>0</v>
      </c>
      <c r="BX34" s="22">
        <f t="shared" si="115"/>
        <v>0</v>
      </c>
      <c r="BY34" s="22">
        <f t="shared" si="116"/>
        <v>0</v>
      </c>
      <c r="BZ34" s="10"/>
      <c r="CA34" s="22">
        <f t="shared" si="117"/>
        <v>0</v>
      </c>
      <c r="CB34" s="23">
        <f t="shared" si="118"/>
        <v>0</v>
      </c>
      <c r="CC34" s="24"/>
    </row>
    <row r="35" spans="1:81" ht="51" x14ac:dyDescent="0.25">
      <c r="A35" s="6">
        <v>34</v>
      </c>
      <c r="B35" s="7"/>
      <c r="C35" s="16"/>
      <c r="D35" s="38" t="s">
        <v>32</v>
      </c>
      <c r="E35" s="21"/>
      <c r="F35" s="22">
        <f t="shared" si="126"/>
        <v>0</v>
      </c>
      <c r="G35" s="10"/>
      <c r="H35" s="22">
        <f t="shared" si="127"/>
        <v>0</v>
      </c>
      <c r="I35" s="10"/>
      <c r="J35" s="22">
        <f t="shared" si="128"/>
        <v>0</v>
      </c>
      <c r="K35" s="22">
        <f t="shared" si="129"/>
        <v>0</v>
      </c>
      <c r="L35" s="22">
        <f t="shared" si="130"/>
        <v>0</v>
      </c>
      <c r="M35" s="10"/>
      <c r="N35" s="22">
        <f t="shared" si="131"/>
        <v>0</v>
      </c>
      <c r="O35" s="23">
        <f t="shared" si="132"/>
        <v>0</v>
      </c>
      <c r="P35" s="24"/>
      <c r="Q35" s="38" t="s">
        <v>27</v>
      </c>
      <c r="R35" s="21"/>
      <c r="S35" s="22">
        <f t="shared" si="98"/>
        <v>0</v>
      </c>
      <c r="T35" s="10"/>
      <c r="U35" s="22">
        <f t="shared" si="99"/>
        <v>0</v>
      </c>
      <c r="V35" s="10"/>
      <c r="W35" s="22">
        <f t="shared" si="100"/>
        <v>0</v>
      </c>
      <c r="X35" s="22">
        <f t="shared" si="101"/>
        <v>0</v>
      </c>
      <c r="Y35" s="22">
        <f t="shared" si="133"/>
        <v>0</v>
      </c>
      <c r="Z35" s="10"/>
      <c r="AA35" s="22">
        <f t="shared" si="102"/>
        <v>0</v>
      </c>
      <c r="AB35" s="23">
        <f t="shared" si="103"/>
        <v>0</v>
      </c>
      <c r="AC35" s="24"/>
      <c r="AD35" s="38" t="s">
        <v>28</v>
      </c>
      <c r="AE35" s="21"/>
      <c r="AF35" s="22">
        <f t="shared" si="76"/>
        <v>0</v>
      </c>
      <c r="AG35" s="10"/>
      <c r="AH35" s="22">
        <f t="shared" si="77"/>
        <v>0</v>
      </c>
      <c r="AI35" s="10"/>
      <c r="AJ35" s="22">
        <f t="shared" si="78"/>
        <v>0</v>
      </c>
      <c r="AK35" s="22">
        <f t="shared" si="79"/>
        <v>0</v>
      </c>
      <c r="AL35" s="22">
        <f t="shared" si="80"/>
        <v>0</v>
      </c>
      <c r="AM35" s="10"/>
      <c r="AN35" s="22">
        <f t="shared" si="81"/>
        <v>0</v>
      </c>
      <c r="AO35" s="23">
        <f t="shared" si="82"/>
        <v>0</v>
      </c>
      <c r="AP35" s="24"/>
      <c r="AQ35" s="38" t="s">
        <v>29</v>
      </c>
      <c r="AR35" s="21"/>
      <c r="AS35" s="22">
        <f t="shared" si="119"/>
        <v>0</v>
      </c>
      <c r="AT35" s="10"/>
      <c r="AU35" s="22">
        <f t="shared" si="120"/>
        <v>0</v>
      </c>
      <c r="AV35" s="10"/>
      <c r="AW35" s="22">
        <f t="shared" si="121"/>
        <v>0</v>
      </c>
      <c r="AX35" s="22">
        <f t="shared" si="122"/>
        <v>0</v>
      </c>
      <c r="AY35" s="22">
        <f t="shared" si="123"/>
        <v>0</v>
      </c>
      <c r="AZ35" s="10"/>
      <c r="BA35" s="22">
        <f t="shared" si="124"/>
        <v>0</v>
      </c>
      <c r="BB35" s="23">
        <f t="shared" si="125"/>
        <v>0</v>
      </c>
      <c r="BC35" s="24"/>
      <c r="BD35" s="38" t="s">
        <v>30</v>
      </c>
      <c r="BE35" s="21"/>
      <c r="BF35" s="22">
        <f t="shared" si="104"/>
        <v>0</v>
      </c>
      <c r="BG35" s="10"/>
      <c r="BH35" s="22">
        <f t="shared" si="105"/>
        <v>0</v>
      </c>
      <c r="BI35" s="10"/>
      <c r="BJ35" s="22">
        <f t="shared" si="106"/>
        <v>0</v>
      </c>
      <c r="BK35" s="22">
        <f t="shared" si="107"/>
        <v>0</v>
      </c>
      <c r="BL35" s="22">
        <f t="shared" si="108"/>
        <v>0</v>
      </c>
      <c r="BM35" s="10"/>
      <c r="BN35" s="22">
        <f t="shared" si="109"/>
        <v>0</v>
      </c>
      <c r="BO35" s="23">
        <f t="shared" si="110"/>
        <v>0</v>
      </c>
      <c r="BP35" s="24"/>
      <c r="BQ35" s="38" t="s">
        <v>31</v>
      </c>
      <c r="BR35" s="21"/>
      <c r="BS35" s="22">
        <f t="shared" si="112"/>
        <v>0</v>
      </c>
      <c r="BT35" s="10"/>
      <c r="BU35" s="22">
        <f t="shared" si="113"/>
        <v>0</v>
      </c>
      <c r="BV35" s="10"/>
      <c r="BW35" s="22">
        <f t="shared" si="114"/>
        <v>0</v>
      </c>
      <c r="BX35" s="22">
        <f t="shared" si="115"/>
        <v>0</v>
      </c>
      <c r="BY35" s="22">
        <f t="shared" si="116"/>
        <v>0</v>
      </c>
      <c r="BZ35" s="10"/>
      <c r="CA35" s="22">
        <f t="shared" si="117"/>
        <v>0</v>
      </c>
      <c r="CB35" s="23">
        <f t="shared" si="118"/>
        <v>0</v>
      </c>
      <c r="CC35" s="24"/>
    </row>
    <row r="36" spans="1:81" ht="51" x14ac:dyDescent="0.25">
      <c r="A36" s="6">
        <v>35</v>
      </c>
      <c r="B36" s="7"/>
      <c r="C36" s="16"/>
      <c r="D36" s="38" t="s">
        <v>32</v>
      </c>
      <c r="E36" s="21"/>
      <c r="F36" s="22">
        <f t="shared" si="126"/>
        <v>0</v>
      </c>
      <c r="G36" s="10"/>
      <c r="H36" s="22">
        <f t="shared" si="127"/>
        <v>0</v>
      </c>
      <c r="I36" s="10"/>
      <c r="J36" s="22">
        <f t="shared" si="128"/>
        <v>0</v>
      </c>
      <c r="K36" s="22">
        <f t="shared" si="129"/>
        <v>0</v>
      </c>
      <c r="L36" s="22">
        <f t="shared" si="130"/>
        <v>0</v>
      </c>
      <c r="M36" s="10"/>
      <c r="N36" s="22">
        <f t="shared" si="131"/>
        <v>0</v>
      </c>
      <c r="O36" s="23">
        <f t="shared" si="132"/>
        <v>0</v>
      </c>
      <c r="P36" s="24"/>
      <c r="Q36" s="38" t="s">
        <v>27</v>
      </c>
      <c r="R36" s="21"/>
      <c r="S36" s="22">
        <f t="shared" si="98"/>
        <v>0</v>
      </c>
      <c r="T36" s="10"/>
      <c r="U36" s="22">
        <f t="shared" si="99"/>
        <v>0</v>
      </c>
      <c r="V36" s="10"/>
      <c r="W36" s="22">
        <f t="shared" si="100"/>
        <v>0</v>
      </c>
      <c r="X36" s="22">
        <f t="shared" si="101"/>
        <v>0</v>
      </c>
      <c r="Y36" s="22">
        <f t="shared" si="133"/>
        <v>0</v>
      </c>
      <c r="Z36" s="10"/>
      <c r="AA36" s="22">
        <f t="shared" si="102"/>
        <v>0</v>
      </c>
      <c r="AB36" s="23">
        <f t="shared" si="103"/>
        <v>0</v>
      </c>
      <c r="AC36" s="24"/>
      <c r="AD36" s="38" t="s">
        <v>28</v>
      </c>
      <c r="AE36" s="21"/>
      <c r="AF36" s="22">
        <f t="shared" si="76"/>
        <v>0</v>
      </c>
      <c r="AG36" s="10"/>
      <c r="AH36" s="22">
        <f t="shared" si="77"/>
        <v>0</v>
      </c>
      <c r="AI36" s="10"/>
      <c r="AJ36" s="22">
        <f t="shared" si="78"/>
        <v>0</v>
      </c>
      <c r="AK36" s="22">
        <f t="shared" si="79"/>
        <v>0</v>
      </c>
      <c r="AL36" s="22">
        <f t="shared" si="80"/>
        <v>0</v>
      </c>
      <c r="AM36" s="10"/>
      <c r="AN36" s="22">
        <f t="shared" si="81"/>
        <v>0</v>
      </c>
      <c r="AO36" s="23">
        <f t="shared" si="82"/>
        <v>0</v>
      </c>
      <c r="AP36" s="24"/>
      <c r="AQ36" s="38" t="s">
        <v>29</v>
      </c>
      <c r="AR36" s="21"/>
      <c r="AS36" s="22">
        <f t="shared" si="119"/>
        <v>0</v>
      </c>
      <c r="AT36" s="10"/>
      <c r="AU36" s="22">
        <f t="shared" si="120"/>
        <v>0</v>
      </c>
      <c r="AV36" s="10"/>
      <c r="AW36" s="22">
        <f t="shared" si="121"/>
        <v>0</v>
      </c>
      <c r="AX36" s="22">
        <f t="shared" si="122"/>
        <v>0</v>
      </c>
      <c r="AY36" s="22">
        <f t="shared" si="123"/>
        <v>0</v>
      </c>
      <c r="AZ36" s="10"/>
      <c r="BA36" s="22">
        <f t="shared" si="124"/>
        <v>0</v>
      </c>
      <c r="BB36" s="23">
        <f t="shared" si="125"/>
        <v>0</v>
      </c>
      <c r="BC36" s="24"/>
      <c r="BD36" s="38" t="s">
        <v>30</v>
      </c>
      <c r="BE36" s="21"/>
      <c r="BF36" s="22">
        <f t="shared" si="104"/>
        <v>0</v>
      </c>
      <c r="BG36" s="10"/>
      <c r="BH36" s="22">
        <f t="shared" si="105"/>
        <v>0</v>
      </c>
      <c r="BI36" s="10"/>
      <c r="BJ36" s="22">
        <f t="shared" si="106"/>
        <v>0</v>
      </c>
      <c r="BK36" s="22">
        <f t="shared" si="107"/>
        <v>0</v>
      </c>
      <c r="BL36" s="22">
        <f t="shared" si="108"/>
        <v>0</v>
      </c>
      <c r="BM36" s="10"/>
      <c r="BN36" s="22">
        <f t="shared" si="109"/>
        <v>0</v>
      </c>
      <c r="BO36" s="23">
        <f t="shared" si="110"/>
        <v>0</v>
      </c>
      <c r="BP36" s="24"/>
      <c r="BQ36" s="38" t="s">
        <v>31</v>
      </c>
      <c r="BR36" s="21"/>
      <c r="BS36" s="22">
        <f t="shared" si="112"/>
        <v>0</v>
      </c>
      <c r="BT36" s="10"/>
      <c r="BU36" s="22">
        <f t="shared" si="113"/>
        <v>0</v>
      </c>
      <c r="BV36" s="10"/>
      <c r="BW36" s="22">
        <f t="shared" si="114"/>
        <v>0</v>
      </c>
      <c r="BX36" s="22">
        <f t="shared" si="115"/>
        <v>0</v>
      </c>
      <c r="BY36" s="22">
        <f t="shared" si="116"/>
        <v>0</v>
      </c>
      <c r="BZ36" s="10"/>
      <c r="CA36" s="22">
        <f t="shared" si="117"/>
        <v>0</v>
      </c>
      <c r="CB36" s="23">
        <f t="shared" si="118"/>
        <v>0</v>
      </c>
      <c r="CC36" s="24"/>
    </row>
    <row r="37" spans="1:81" ht="51" x14ac:dyDescent="0.25">
      <c r="A37" s="6">
        <v>36</v>
      </c>
      <c r="B37" s="7"/>
      <c r="C37" s="16"/>
      <c r="D37" s="38" t="s">
        <v>32</v>
      </c>
      <c r="E37" s="21"/>
      <c r="F37" s="22">
        <f t="shared" si="126"/>
        <v>0</v>
      </c>
      <c r="G37" s="10"/>
      <c r="H37" s="22">
        <f t="shared" si="127"/>
        <v>0</v>
      </c>
      <c r="I37" s="10"/>
      <c r="J37" s="22">
        <f t="shared" si="128"/>
        <v>0</v>
      </c>
      <c r="K37" s="22">
        <f t="shared" si="129"/>
        <v>0</v>
      </c>
      <c r="L37" s="22">
        <f t="shared" si="130"/>
        <v>0</v>
      </c>
      <c r="M37" s="10"/>
      <c r="N37" s="22">
        <f t="shared" si="131"/>
        <v>0</v>
      </c>
      <c r="O37" s="23">
        <f t="shared" si="132"/>
        <v>0</v>
      </c>
      <c r="P37" s="24"/>
      <c r="Q37" s="38" t="s">
        <v>27</v>
      </c>
      <c r="R37" s="21"/>
      <c r="S37" s="22">
        <f t="shared" si="98"/>
        <v>0</v>
      </c>
      <c r="T37" s="10"/>
      <c r="U37" s="22">
        <f t="shared" si="99"/>
        <v>0</v>
      </c>
      <c r="V37" s="10"/>
      <c r="W37" s="22">
        <f t="shared" si="100"/>
        <v>0</v>
      </c>
      <c r="X37" s="22">
        <f t="shared" si="101"/>
        <v>0</v>
      </c>
      <c r="Y37" s="22">
        <f t="shared" si="133"/>
        <v>0</v>
      </c>
      <c r="Z37" s="10"/>
      <c r="AA37" s="22">
        <f t="shared" si="102"/>
        <v>0</v>
      </c>
      <c r="AB37" s="23">
        <f t="shared" si="103"/>
        <v>0</v>
      </c>
      <c r="AC37" s="24"/>
      <c r="AD37" s="38" t="s">
        <v>28</v>
      </c>
      <c r="AE37" s="21"/>
      <c r="AF37" s="22">
        <f t="shared" si="76"/>
        <v>0</v>
      </c>
      <c r="AG37" s="10"/>
      <c r="AH37" s="22">
        <f t="shared" si="77"/>
        <v>0</v>
      </c>
      <c r="AI37" s="10"/>
      <c r="AJ37" s="22">
        <f t="shared" si="78"/>
        <v>0</v>
      </c>
      <c r="AK37" s="22">
        <f t="shared" si="79"/>
        <v>0</v>
      </c>
      <c r="AL37" s="22">
        <f t="shared" si="80"/>
        <v>0</v>
      </c>
      <c r="AM37" s="10"/>
      <c r="AN37" s="22">
        <f t="shared" si="81"/>
        <v>0</v>
      </c>
      <c r="AO37" s="23">
        <f t="shared" si="82"/>
        <v>0</v>
      </c>
      <c r="AP37" s="24"/>
      <c r="AQ37" s="7" t="s">
        <v>25</v>
      </c>
      <c r="AR37" s="21"/>
      <c r="AS37" s="22">
        <f t="shared" si="119"/>
        <v>0</v>
      </c>
      <c r="AT37" s="10"/>
      <c r="AU37" s="22">
        <f t="shared" si="120"/>
        <v>0</v>
      </c>
      <c r="AV37" s="10"/>
      <c r="AW37" s="22">
        <f t="shared" si="121"/>
        <v>0</v>
      </c>
      <c r="AX37" s="22">
        <f t="shared" si="122"/>
        <v>0</v>
      </c>
      <c r="AY37" s="22">
        <f t="shared" si="123"/>
        <v>0</v>
      </c>
      <c r="AZ37" s="10"/>
      <c r="BA37" s="22">
        <f t="shared" si="124"/>
        <v>0</v>
      </c>
      <c r="BB37" s="23">
        <f t="shared" si="125"/>
        <v>0</v>
      </c>
      <c r="BC37" s="24"/>
      <c r="BD37" s="38" t="s">
        <v>30</v>
      </c>
      <c r="BE37" s="21"/>
      <c r="BF37" s="22">
        <f t="shared" si="104"/>
        <v>0</v>
      </c>
      <c r="BG37" s="10"/>
      <c r="BH37" s="22">
        <f t="shared" si="105"/>
        <v>0</v>
      </c>
      <c r="BI37" s="10"/>
      <c r="BJ37" s="22">
        <f t="shared" si="106"/>
        <v>0</v>
      </c>
      <c r="BK37" s="22">
        <f t="shared" si="107"/>
        <v>0</v>
      </c>
      <c r="BL37" s="22">
        <f t="shared" si="108"/>
        <v>0</v>
      </c>
      <c r="BM37" s="10"/>
      <c r="BN37" s="22">
        <f t="shared" si="109"/>
        <v>0</v>
      </c>
      <c r="BO37" s="23">
        <f t="shared" si="110"/>
        <v>0</v>
      </c>
      <c r="BP37" s="24"/>
      <c r="BQ37" s="38" t="s">
        <v>31</v>
      </c>
      <c r="BR37" s="21"/>
      <c r="BS37" s="22">
        <f t="shared" si="112"/>
        <v>0</v>
      </c>
      <c r="BT37" s="10"/>
      <c r="BU37" s="22">
        <f t="shared" si="113"/>
        <v>0</v>
      </c>
      <c r="BV37" s="10"/>
      <c r="BW37" s="22">
        <f t="shared" si="114"/>
        <v>0</v>
      </c>
      <c r="BX37" s="22">
        <f t="shared" si="115"/>
        <v>0</v>
      </c>
      <c r="BY37" s="22">
        <f t="shared" si="116"/>
        <v>0</v>
      </c>
      <c r="BZ37" s="10"/>
      <c r="CA37" s="22">
        <f t="shared" si="117"/>
        <v>0</v>
      </c>
      <c r="CB37" s="23">
        <f t="shared" si="118"/>
        <v>0</v>
      </c>
      <c r="CC37" s="24"/>
    </row>
    <row r="38" spans="1:81" ht="51" x14ac:dyDescent="0.25">
      <c r="A38" s="6">
        <v>37</v>
      </c>
      <c r="B38" s="7"/>
      <c r="C38" s="16"/>
      <c r="D38" s="38" t="s">
        <v>32</v>
      </c>
      <c r="E38" s="21"/>
      <c r="F38" s="22">
        <f t="shared" si="126"/>
        <v>0</v>
      </c>
      <c r="G38" s="10"/>
      <c r="H38" s="22">
        <f t="shared" si="127"/>
        <v>0</v>
      </c>
      <c r="I38" s="10"/>
      <c r="J38" s="22">
        <f t="shared" si="128"/>
        <v>0</v>
      </c>
      <c r="K38" s="22">
        <f t="shared" si="129"/>
        <v>0</v>
      </c>
      <c r="L38" s="22">
        <f t="shared" si="130"/>
        <v>0</v>
      </c>
      <c r="M38" s="10"/>
      <c r="N38" s="22">
        <f t="shared" si="131"/>
        <v>0</v>
      </c>
      <c r="O38" s="23">
        <f t="shared" si="132"/>
        <v>0</v>
      </c>
      <c r="P38" s="24"/>
      <c r="Q38" s="38" t="s">
        <v>27</v>
      </c>
      <c r="R38" s="21"/>
      <c r="S38" s="22">
        <f t="shared" si="98"/>
        <v>0</v>
      </c>
      <c r="T38" s="10"/>
      <c r="U38" s="22">
        <f t="shared" si="99"/>
        <v>0</v>
      </c>
      <c r="V38" s="10"/>
      <c r="W38" s="22">
        <f t="shared" si="100"/>
        <v>0</v>
      </c>
      <c r="X38" s="22">
        <f t="shared" si="101"/>
        <v>0</v>
      </c>
      <c r="Y38" s="22">
        <f t="shared" si="133"/>
        <v>0</v>
      </c>
      <c r="Z38" s="10"/>
      <c r="AA38" s="22">
        <f t="shared" si="102"/>
        <v>0</v>
      </c>
      <c r="AB38" s="23">
        <f t="shared" si="103"/>
        <v>0</v>
      </c>
      <c r="AC38" s="24"/>
      <c r="AD38" s="38" t="s">
        <v>28</v>
      </c>
      <c r="AE38" s="21"/>
      <c r="AF38" s="22">
        <f t="shared" si="76"/>
        <v>0</v>
      </c>
      <c r="AG38" s="10"/>
      <c r="AH38" s="22">
        <f t="shared" si="77"/>
        <v>0</v>
      </c>
      <c r="AI38" s="10"/>
      <c r="AJ38" s="22">
        <f t="shared" si="78"/>
        <v>0</v>
      </c>
      <c r="AK38" s="22">
        <f t="shared" si="79"/>
        <v>0</v>
      </c>
      <c r="AL38" s="22">
        <f t="shared" si="80"/>
        <v>0</v>
      </c>
      <c r="AM38" s="10"/>
      <c r="AN38" s="22">
        <f t="shared" si="81"/>
        <v>0</v>
      </c>
      <c r="AO38" s="23">
        <f t="shared" si="82"/>
        <v>0</v>
      </c>
      <c r="AP38" s="24"/>
      <c r="AQ38" s="7" t="s">
        <v>25</v>
      </c>
      <c r="AR38" s="21"/>
      <c r="AS38" s="22">
        <f t="shared" si="119"/>
        <v>0</v>
      </c>
      <c r="AT38" s="10"/>
      <c r="AU38" s="22">
        <f t="shared" si="120"/>
        <v>0</v>
      </c>
      <c r="AV38" s="10"/>
      <c r="AW38" s="22">
        <f t="shared" si="121"/>
        <v>0</v>
      </c>
      <c r="AX38" s="22">
        <f t="shared" si="122"/>
        <v>0</v>
      </c>
      <c r="AY38" s="22">
        <f t="shared" si="123"/>
        <v>0</v>
      </c>
      <c r="AZ38" s="10"/>
      <c r="BA38" s="22">
        <f t="shared" si="124"/>
        <v>0</v>
      </c>
      <c r="BB38" s="23">
        <f t="shared" si="125"/>
        <v>0</v>
      </c>
      <c r="BC38" s="24"/>
      <c r="BD38" s="38" t="s">
        <v>30</v>
      </c>
      <c r="BE38" s="21"/>
      <c r="BF38" s="22">
        <f t="shared" si="104"/>
        <v>0</v>
      </c>
      <c r="BG38" s="10"/>
      <c r="BH38" s="22">
        <f t="shared" si="105"/>
        <v>0</v>
      </c>
      <c r="BI38" s="10"/>
      <c r="BJ38" s="22">
        <f t="shared" si="106"/>
        <v>0</v>
      </c>
      <c r="BK38" s="22">
        <f t="shared" si="107"/>
        <v>0</v>
      </c>
      <c r="BL38" s="22">
        <f t="shared" si="108"/>
        <v>0</v>
      </c>
      <c r="BM38" s="10"/>
      <c r="BN38" s="22">
        <f t="shared" si="109"/>
        <v>0</v>
      </c>
      <c r="BO38" s="23">
        <f t="shared" si="110"/>
        <v>0</v>
      </c>
      <c r="BP38" s="24"/>
      <c r="BQ38" s="38"/>
      <c r="BR38" s="21"/>
      <c r="BS38" s="22">
        <f t="shared" si="112"/>
        <v>0</v>
      </c>
      <c r="BT38" s="10"/>
      <c r="BU38" s="22">
        <f t="shared" si="113"/>
        <v>0</v>
      </c>
      <c r="BV38" s="10"/>
      <c r="BW38" s="22">
        <f t="shared" si="114"/>
        <v>0</v>
      </c>
      <c r="BX38" s="22">
        <f t="shared" si="115"/>
        <v>0</v>
      </c>
      <c r="BY38" s="22">
        <f t="shared" si="116"/>
        <v>0</v>
      </c>
      <c r="BZ38" s="10"/>
      <c r="CA38" s="22">
        <f t="shared" si="117"/>
        <v>0</v>
      </c>
      <c r="CB38" s="23">
        <f t="shared" si="118"/>
        <v>0</v>
      </c>
      <c r="CC38" s="24"/>
    </row>
    <row r="39" spans="1:81" ht="51" x14ac:dyDescent="0.25">
      <c r="A39" s="6">
        <v>38</v>
      </c>
      <c r="B39" s="7"/>
      <c r="C39" s="16"/>
      <c r="D39" s="38" t="s">
        <v>32</v>
      </c>
      <c r="E39" s="21"/>
      <c r="F39" s="22">
        <f t="shared" si="126"/>
        <v>0</v>
      </c>
      <c r="G39" s="10"/>
      <c r="H39" s="22">
        <f t="shared" si="127"/>
        <v>0</v>
      </c>
      <c r="I39" s="10"/>
      <c r="J39" s="22">
        <f t="shared" si="128"/>
        <v>0</v>
      </c>
      <c r="K39" s="22">
        <f t="shared" si="129"/>
        <v>0</v>
      </c>
      <c r="L39" s="22">
        <f t="shared" si="130"/>
        <v>0</v>
      </c>
      <c r="M39" s="10"/>
      <c r="N39" s="22">
        <f t="shared" si="131"/>
        <v>0</v>
      </c>
      <c r="O39" s="23">
        <f t="shared" si="132"/>
        <v>0</v>
      </c>
      <c r="P39" s="24"/>
      <c r="Q39" s="38" t="s">
        <v>27</v>
      </c>
      <c r="R39" s="21"/>
      <c r="S39" s="22">
        <f t="shared" si="98"/>
        <v>0</v>
      </c>
      <c r="T39" s="10"/>
      <c r="U39" s="22">
        <f t="shared" si="99"/>
        <v>0</v>
      </c>
      <c r="V39" s="10"/>
      <c r="W39" s="22">
        <f t="shared" si="100"/>
        <v>0</v>
      </c>
      <c r="X39" s="22">
        <f t="shared" si="101"/>
        <v>0</v>
      </c>
      <c r="Y39" s="22">
        <f t="shared" si="133"/>
        <v>0</v>
      </c>
      <c r="Z39" s="10"/>
      <c r="AA39" s="22">
        <f t="shared" si="102"/>
        <v>0</v>
      </c>
      <c r="AB39" s="23">
        <f t="shared" si="103"/>
        <v>0</v>
      </c>
      <c r="AC39" s="24"/>
      <c r="AD39" s="38" t="s">
        <v>28</v>
      </c>
      <c r="AE39" s="21"/>
      <c r="AF39" s="22">
        <f t="shared" si="76"/>
        <v>0</v>
      </c>
      <c r="AG39" s="10"/>
      <c r="AH39" s="22">
        <f t="shared" si="77"/>
        <v>0</v>
      </c>
      <c r="AI39" s="10"/>
      <c r="AJ39" s="22">
        <f t="shared" si="78"/>
        <v>0</v>
      </c>
      <c r="AK39" s="22">
        <f t="shared" si="79"/>
        <v>0</v>
      </c>
      <c r="AL39" s="22">
        <f t="shared" si="80"/>
        <v>0</v>
      </c>
      <c r="AM39" s="10"/>
      <c r="AN39" s="22">
        <f t="shared" si="81"/>
        <v>0</v>
      </c>
      <c r="AO39" s="23">
        <f t="shared" si="82"/>
        <v>0</v>
      </c>
      <c r="AP39" s="24"/>
      <c r="AQ39" s="7" t="s">
        <v>25</v>
      </c>
      <c r="AR39" s="21"/>
      <c r="AS39" s="22">
        <f t="shared" ref="AS39:AS42" si="134">AR39*10%</f>
        <v>0</v>
      </c>
      <c r="AT39" s="10"/>
      <c r="AU39" s="22">
        <f t="shared" ref="AU39:AU42" si="135">AT39*10%</f>
        <v>0</v>
      </c>
      <c r="AV39" s="10"/>
      <c r="AW39" s="22">
        <f t="shared" ref="AW39:AW42" si="136">AV39*20%</f>
        <v>0</v>
      </c>
      <c r="AX39" s="22">
        <f t="shared" ref="AX39:AX42" si="137">AY39*100/40</f>
        <v>0</v>
      </c>
      <c r="AY39" s="22">
        <f t="shared" ref="AY39:AY42" si="138">SUM(AS39+AU39+AW39)</f>
        <v>0</v>
      </c>
      <c r="AZ39" s="10"/>
      <c r="BA39" s="22">
        <f t="shared" ref="BA39:BA42" si="139">AZ39*60%</f>
        <v>0</v>
      </c>
      <c r="BB39" s="23">
        <f t="shared" ref="BB39:BB42" si="140">SUM(BA39+AY39)</f>
        <v>0</v>
      </c>
      <c r="BC39" s="24"/>
      <c r="BD39" s="38" t="s">
        <v>30</v>
      </c>
      <c r="BE39" s="21"/>
      <c r="BF39" s="22">
        <f t="shared" si="104"/>
        <v>0</v>
      </c>
      <c r="BG39" s="10"/>
      <c r="BH39" s="22">
        <f t="shared" si="105"/>
        <v>0</v>
      </c>
      <c r="BI39" s="10"/>
      <c r="BJ39" s="22">
        <f t="shared" si="106"/>
        <v>0</v>
      </c>
      <c r="BK39" s="22">
        <f t="shared" si="107"/>
        <v>0</v>
      </c>
      <c r="BL39" s="22">
        <f t="shared" si="108"/>
        <v>0</v>
      </c>
      <c r="BM39" s="10"/>
      <c r="BN39" s="22">
        <f t="shared" si="109"/>
        <v>0</v>
      </c>
      <c r="BO39" s="23">
        <f t="shared" si="110"/>
        <v>0</v>
      </c>
      <c r="BP39" s="24"/>
      <c r="BQ39" s="38"/>
      <c r="BR39" s="21"/>
      <c r="BS39" s="22">
        <f t="shared" ref="BS39:BS52" si="141">BR39*10%</f>
        <v>0</v>
      </c>
      <c r="BT39" s="10"/>
      <c r="BU39" s="22">
        <f t="shared" ref="BU39:BU52" si="142">BT39*10%</f>
        <v>0</v>
      </c>
      <c r="BV39" s="10"/>
      <c r="BW39" s="22">
        <f t="shared" ref="BW39:BW52" si="143">BV39*20%</f>
        <v>0</v>
      </c>
      <c r="BX39" s="22">
        <f t="shared" ref="BX39:BX52" si="144">BY39*100/40</f>
        <v>0</v>
      </c>
      <c r="BY39" s="22">
        <f t="shared" ref="BY39:BY52" si="145">SUM(BS39+BU39+BW39)</f>
        <v>0</v>
      </c>
      <c r="BZ39" s="10"/>
      <c r="CA39" s="22">
        <f t="shared" ref="CA39:CA52" si="146">BZ39*60%</f>
        <v>0</v>
      </c>
      <c r="CB39" s="23">
        <f t="shared" ref="CB39:CB52" si="147">SUM(CA39+BY39)</f>
        <v>0</v>
      </c>
      <c r="CC39" s="24"/>
    </row>
    <row r="40" spans="1:81" ht="51" x14ac:dyDescent="0.25">
      <c r="A40" s="6">
        <v>39</v>
      </c>
      <c r="B40" s="7"/>
      <c r="C40" s="16"/>
      <c r="D40" s="38" t="s">
        <v>32</v>
      </c>
      <c r="E40" s="21"/>
      <c r="F40" s="22">
        <f t="shared" si="126"/>
        <v>0</v>
      </c>
      <c r="G40" s="10"/>
      <c r="H40" s="22">
        <f t="shared" si="127"/>
        <v>0</v>
      </c>
      <c r="I40" s="10"/>
      <c r="J40" s="22">
        <f t="shared" si="128"/>
        <v>0</v>
      </c>
      <c r="K40" s="22">
        <f t="shared" si="129"/>
        <v>0</v>
      </c>
      <c r="L40" s="22">
        <f t="shared" si="130"/>
        <v>0</v>
      </c>
      <c r="M40" s="10"/>
      <c r="N40" s="22">
        <f t="shared" si="131"/>
        <v>0</v>
      </c>
      <c r="O40" s="23">
        <f t="shared" si="132"/>
        <v>0</v>
      </c>
      <c r="P40" s="24"/>
      <c r="Q40" s="38"/>
      <c r="R40" s="21"/>
      <c r="S40" s="22">
        <f t="shared" si="98"/>
        <v>0</v>
      </c>
      <c r="T40" s="10"/>
      <c r="U40" s="22">
        <f t="shared" si="99"/>
        <v>0</v>
      </c>
      <c r="V40" s="10"/>
      <c r="W40" s="22">
        <f t="shared" si="100"/>
        <v>0</v>
      </c>
      <c r="X40" s="22">
        <f t="shared" si="101"/>
        <v>0</v>
      </c>
      <c r="Y40" s="22">
        <f t="shared" si="133"/>
        <v>0</v>
      </c>
      <c r="Z40" s="10"/>
      <c r="AA40" s="22">
        <f t="shared" si="102"/>
        <v>0</v>
      </c>
      <c r="AB40" s="23">
        <f t="shared" si="103"/>
        <v>0</v>
      </c>
      <c r="AC40" s="24"/>
      <c r="AD40" s="38" t="s">
        <v>28</v>
      </c>
      <c r="AE40" s="21"/>
      <c r="AF40" s="22">
        <f t="shared" si="76"/>
        <v>0</v>
      </c>
      <c r="AG40" s="10"/>
      <c r="AH40" s="22">
        <f t="shared" si="77"/>
        <v>0</v>
      </c>
      <c r="AI40" s="10"/>
      <c r="AJ40" s="22">
        <f t="shared" si="78"/>
        <v>0</v>
      </c>
      <c r="AK40" s="22">
        <f t="shared" si="79"/>
        <v>0</v>
      </c>
      <c r="AL40" s="22">
        <f t="shared" si="80"/>
        <v>0</v>
      </c>
      <c r="AM40" s="10"/>
      <c r="AN40" s="22">
        <f t="shared" si="81"/>
        <v>0</v>
      </c>
      <c r="AO40" s="23">
        <f t="shared" si="82"/>
        <v>0</v>
      </c>
      <c r="AP40" s="24"/>
      <c r="AQ40" s="7" t="s">
        <v>25</v>
      </c>
      <c r="AR40" s="21"/>
      <c r="AS40" s="22">
        <f t="shared" si="134"/>
        <v>0</v>
      </c>
      <c r="AT40" s="10"/>
      <c r="AU40" s="22">
        <f t="shared" si="135"/>
        <v>0</v>
      </c>
      <c r="AV40" s="10"/>
      <c r="AW40" s="22">
        <f t="shared" si="136"/>
        <v>0</v>
      </c>
      <c r="AX40" s="22">
        <f t="shared" si="137"/>
        <v>0</v>
      </c>
      <c r="AY40" s="22">
        <f t="shared" si="138"/>
        <v>0</v>
      </c>
      <c r="AZ40" s="10"/>
      <c r="BA40" s="22">
        <f t="shared" si="139"/>
        <v>0</v>
      </c>
      <c r="BB40" s="23">
        <f t="shared" si="140"/>
        <v>0</v>
      </c>
      <c r="BC40" s="24"/>
      <c r="BD40" s="38" t="s">
        <v>30</v>
      </c>
      <c r="BE40" s="21"/>
      <c r="BF40" s="22">
        <f t="shared" si="104"/>
        <v>0</v>
      </c>
      <c r="BG40" s="10"/>
      <c r="BH40" s="22">
        <f t="shared" si="105"/>
        <v>0</v>
      </c>
      <c r="BI40" s="10"/>
      <c r="BJ40" s="22">
        <f t="shared" si="106"/>
        <v>0</v>
      </c>
      <c r="BK40" s="22">
        <f t="shared" si="107"/>
        <v>0</v>
      </c>
      <c r="BL40" s="22">
        <f t="shared" si="108"/>
        <v>0</v>
      </c>
      <c r="BM40" s="10"/>
      <c r="BN40" s="22">
        <f t="shared" si="109"/>
        <v>0</v>
      </c>
      <c r="BO40" s="23">
        <f t="shared" si="110"/>
        <v>0</v>
      </c>
      <c r="BP40" s="24"/>
      <c r="BQ40" s="38"/>
      <c r="BR40" s="21"/>
      <c r="BS40" s="22">
        <f t="shared" si="141"/>
        <v>0</v>
      </c>
      <c r="BT40" s="10"/>
      <c r="BU40" s="22">
        <f t="shared" si="142"/>
        <v>0</v>
      </c>
      <c r="BV40" s="10"/>
      <c r="BW40" s="22">
        <f t="shared" si="143"/>
        <v>0</v>
      </c>
      <c r="BX40" s="22">
        <f t="shared" si="144"/>
        <v>0</v>
      </c>
      <c r="BY40" s="22">
        <f t="shared" si="145"/>
        <v>0</v>
      </c>
      <c r="BZ40" s="10"/>
      <c r="CA40" s="22">
        <f t="shared" si="146"/>
        <v>0</v>
      </c>
      <c r="CB40" s="23">
        <f t="shared" si="147"/>
        <v>0</v>
      </c>
      <c r="CC40" s="24"/>
    </row>
    <row r="41" spans="1:81" ht="51" x14ac:dyDescent="0.25">
      <c r="A41" s="6">
        <v>40</v>
      </c>
      <c r="B41" s="7"/>
      <c r="C41" s="16"/>
      <c r="D41" s="38" t="s">
        <v>32</v>
      </c>
      <c r="E41" s="21"/>
      <c r="F41" s="22">
        <f t="shared" ref="F41:F43" si="148">E41*10%</f>
        <v>0</v>
      </c>
      <c r="G41" s="10"/>
      <c r="H41" s="22">
        <f t="shared" ref="H41:H43" si="149">G41*10%</f>
        <v>0</v>
      </c>
      <c r="I41" s="10"/>
      <c r="J41" s="22">
        <f t="shared" ref="J41:J43" si="150">I41*20%</f>
        <v>0</v>
      </c>
      <c r="K41" s="22">
        <f t="shared" ref="K41:K43" si="151">L41*100/40</f>
        <v>0</v>
      </c>
      <c r="L41" s="22">
        <f t="shared" ref="L41:L43" si="152">SUM(F41+H41+J41)</f>
        <v>0</v>
      </c>
      <c r="M41" s="10"/>
      <c r="N41" s="22">
        <f t="shared" ref="N41:N43" si="153">M41*60%</f>
        <v>0</v>
      </c>
      <c r="O41" s="23">
        <f t="shared" ref="O41:O43" si="154">SUM(N41+L41)</f>
        <v>0</v>
      </c>
      <c r="P41" s="24" t="str">
        <f t="shared" ref="P41" si="155">IF(O41&gt;=50,"Προάγεται","Απορίπτεται")</f>
        <v>Απορίπτεται</v>
      </c>
      <c r="Q41" s="38"/>
      <c r="R41" s="21"/>
      <c r="S41" s="22">
        <f t="shared" si="98"/>
        <v>0</v>
      </c>
      <c r="T41" s="10"/>
      <c r="U41" s="22">
        <f t="shared" si="99"/>
        <v>0</v>
      </c>
      <c r="V41" s="10"/>
      <c r="W41" s="22">
        <f t="shared" si="100"/>
        <v>0</v>
      </c>
      <c r="X41" s="22">
        <f t="shared" si="101"/>
        <v>0</v>
      </c>
      <c r="Y41" s="22">
        <f t="shared" si="133"/>
        <v>0</v>
      </c>
      <c r="Z41" s="10"/>
      <c r="AA41" s="22">
        <f t="shared" si="102"/>
        <v>0</v>
      </c>
      <c r="AB41" s="23">
        <f t="shared" si="103"/>
        <v>0</v>
      </c>
      <c r="AC41" s="24"/>
      <c r="AD41" s="38" t="s">
        <v>28</v>
      </c>
      <c r="AE41" s="21"/>
      <c r="AF41" s="22">
        <f t="shared" si="76"/>
        <v>0</v>
      </c>
      <c r="AG41" s="10"/>
      <c r="AH41" s="22">
        <f t="shared" si="77"/>
        <v>0</v>
      </c>
      <c r="AI41" s="10"/>
      <c r="AJ41" s="22">
        <f t="shared" si="78"/>
        <v>0</v>
      </c>
      <c r="AK41" s="22">
        <f t="shared" si="79"/>
        <v>0</v>
      </c>
      <c r="AL41" s="22">
        <f t="shared" si="80"/>
        <v>0</v>
      </c>
      <c r="AM41" s="10"/>
      <c r="AN41" s="22">
        <f t="shared" si="81"/>
        <v>0</v>
      </c>
      <c r="AO41" s="23">
        <f t="shared" si="82"/>
        <v>0</v>
      </c>
      <c r="AP41" s="24"/>
      <c r="AQ41" s="7" t="s">
        <v>25</v>
      </c>
      <c r="AR41" s="21"/>
      <c r="AS41" s="22">
        <f t="shared" si="134"/>
        <v>0</v>
      </c>
      <c r="AT41" s="10"/>
      <c r="AU41" s="22">
        <f t="shared" si="135"/>
        <v>0</v>
      </c>
      <c r="AV41" s="10"/>
      <c r="AW41" s="22">
        <f t="shared" si="136"/>
        <v>0</v>
      </c>
      <c r="AX41" s="22">
        <f t="shared" si="137"/>
        <v>0</v>
      </c>
      <c r="AY41" s="22">
        <f t="shared" si="138"/>
        <v>0</v>
      </c>
      <c r="AZ41" s="10"/>
      <c r="BA41" s="22">
        <f t="shared" si="139"/>
        <v>0</v>
      </c>
      <c r="BB41" s="23">
        <f t="shared" si="140"/>
        <v>0</v>
      </c>
      <c r="BC41" s="24"/>
      <c r="BD41" s="38" t="s">
        <v>30</v>
      </c>
      <c r="BE41" s="21"/>
      <c r="BF41" s="22">
        <f t="shared" si="104"/>
        <v>0</v>
      </c>
      <c r="BG41" s="10"/>
      <c r="BH41" s="22">
        <f t="shared" si="105"/>
        <v>0</v>
      </c>
      <c r="BI41" s="10"/>
      <c r="BJ41" s="22">
        <f t="shared" si="106"/>
        <v>0</v>
      </c>
      <c r="BK41" s="22">
        <f t="shared" si="107"/>
        <v>0</v>
      </c>
      <c r="BL41" s="22">
        <f t="shared" si="108"/>
        <v>0</v>
      </c>
      <c r="BM41" s="10"/>
      <c r="BN41" s="22">
        <f t="shared" si="109"/>
        <v>0</v>
      </c>
      <c r="BO41" s="23">
        <f t="shared" si="110"/>
        <v>0</v>
      </c>
      <c r="BP41" s="24"/>
      <c r="BQ41" s="38"/>
      <c r="BR41" s="21"/>
      <c r="BS41" s="22">
        <f t="shared" si="141"/>
        <v>0</v>
      </c>
      <c r="BT41" s="10"/>
      <c r="BU41" s="22">
        <f t="shared" si="142"/>
        <v>0</v>
      </c>
      <c r="BV41" s="10"/>
      <c r="BW41" s="22">
        <f t="shared" si="143"/>
        <v>0</v>
      </c>
      <c r="BX41" s="22">
        <f t="shared" si="144"/>
        <v>0</v>
      </c>
      <c r="BY41" s="22">
        <f t="shared" si="145"/>
        <v>0</v>
      </c>
      <c r="BZ41" s="10"/>
      <c r="CA41" s="22">
        <f t="shared" si="146"/>
        <v>0</v>
      </c>
      <c r="CB41" s="23">
        <f t="shared" si="147"/>
        <v>0</v>
      </c>
      <c r="CC41" s="24"/>
    </row>
    <row r="42" spans="1:81" ht="24.75" customHeight="1" x14ac:dyDescent="0.25">
      <c r="A42" s="6">
        <v>41</v>
      </c>
      <c r="B42" s="7"/>
      <c r="C42" s="16"/>
      <c r="D42" s="38" t="s">
        <v>32</v>
      </c>
      <c r="E42" s="21"/>
      <c r="F42" s="22">
        <f t="shared" si="148"/>
        <v>0</v>
      </c>
      <c r="G42" s="10"/>
      <c r="H42" s="22">
        <f t="shared" si="149"/>
        <v>0</v>
      </c>
      <c r="I42" s="10"/>
      <c r="J42" s="22">
        <f t="shared" si="150"/>
        <v>0</v>
      </c>
      <c r="K42" s="22">
        <f t="shared" si="151"/>
        <v>0</v>
      </c>
      <c r="L42" s="22">
        <f t="shared" si="152"/>
        <v>0</v>
      </c>
      <c r="M42" s="10"/>
      <c r="N42" s="22">
        <f t="shared" si="153"/>
        <v>0</v>
      </c>
      <c r="O42" s="23">
        <f t="shared" si="154"/>
        <v>0</v>
      </c>
      <c r="P42" s="12"/>
      <c r="Q42" s="38"/>
      <c r="R42" s="21"/>
      <c r="S42" s="22">
        <f t="shared" si="98"/>
        <v>0</v>
      </c>
      <c r="T42" s="10"/>
      <c r="U42" s="22">
        <f t="shared" si="99"/>
        <v>0</v>
      </c>
      <c r="V42" s="10"/>
      <c r="W42" s="22">
        <f t="shared" si="100"/>
        <v>0</v>
      </c>
      <c r="X42" s="22">
        <f t="shared" si="101"/>
        <v>0</v>
      </c>
      <c r="Y42" s="22">
        <f t="shared" si="133"/>
        <v>0</v>
      </c>
      <c r="Z42" s="10"/>
      <c r="AA42" s="22">
        <f t="shared" si="102"/>
        <v>0</v>
      </c>
      <c r="AB42" s="23">
        <f t="shared" si="103"/>
        <v>0</v>
      </c>
      <c r="AC42" s="24"/>
      <c r="AD42" s="38" t="s">
        <v>28</v>
      </c>
      <c r="AE42" s="21"/>
      <c r="AF42" s="22">
        <f t="shared" si="76"/>
        <v>0</v>
      </c>
      <c r="AG42" s="10"/>
      <c r="AH42" s="22">
        <f t="shared" si="77"/>
        <v>0</v>
      </c>
      <c r="AI42" s="10"/>
      <c r="AJ42" s="22">
        <f t="shared" si="78"/>
        <v>0</v>
      </c>
      <c r="AK42" s="22">
        <f t="shared" si="79"/>
        <v>0</v>
      </c>
      <c r="AL42" s="22">
        <f t="shared" si="80"/>
        <v>0</v>
      </c>
      <c r="AM42" s="10"/>
      <c r="AN42" s="22">
        <f t="shared" si="81"/>
        <v>0</v>
      </c>
      <c r="AO42" s="23">
        <f t="shared" si="82"/>
        <v>0</v>
      </c>
      <c r="AP42" s="24"/>
      <c r="AQ42" s="7" t="s">
        <v>25</v>
      </c>
      <c r="AR42" s="21"/>
      <c r="AS42" s="22">
        <f t="shared" si="134"/>
        <v>0</v>
      </c>
      <c r="AT42" s="10"/>
      <c r="AU42" s="22">
        <f t="shared" si="135"/>
        <v>0</v>
      </c>
      <c r="AV42" s="10"/>
      <c r="AW42" s="22">
        <f t="shared" si="136"/>
        <v>0</v>
      </c>
      <c r="AX42" s="22">
        <f t="shared" si="137"/>
        <v>0</v>
      </c>
      <c r="AY42" s="22">
        <f t="shared" si="138"/>
        <v>0</v>
      </c>
      <c r="AZ42" s="10"/>
      <c r="BA42" s="22">
        <f t="shared" si="139"/>
        <v>0</v>
      </c>
      <c r="BB42" s="23">
        <f t="shared" si="140"/>
        <v>0</v>
      </c>
      <c r="BC42" s="24"/>
      <c r="BD42" s="38" t="s">
        <v>30</v>
      </c>
      <c r="BE42" s="21"/>
      <c r="BF42" s="22">
        <f t="shared" si="104"/>
        <v>0</v>
      </c>
      <c r="BG42" s="10"/>
      <c r="BH42" s="22">
        <f t="shared" si="105"/>
        <v>0</v>
      </c>
      <c r="BI42" s="10"/>
      <c r="BJ42" s="22">
        <f t="shared" si="106"/>
        <v>0</v>
      </c>
      <c r="BK42" s="22">
        <f t="shared" si="107"/>
        <v>0</v>
      </c>
      <c r="BL42" s="22">
        <f t="shared" si="108"/>
        <v>0</v>
      </c>
      <c r="BM42" s="10"/>
      <c r="BN42" s="22">
        <f t="shared" si="109"/>
        <v>0</v>
      </c>
      <c r="BO42" s="23">
        <f t="shared" si="110"/>
        <v>0</v>
      </c>
      <c r="BP42" s="24"/>
      <c r="BQ42" s="7" t="s">
        <v>26</v>
      </c>
      <c r="BR42" s="21"/>
      <c r="BS42" s="22">
        <f t="shared" si="141"/>
        <v>0</v>
      </c>
      <c r="BT42" s="10"/>
      <c r="BU42" s="22">
        <f t="shared" si="142"/>
        <v>0</v>
      </c>
      <c r="BV42" s="10"/>
      <c r="BW42" s="22">
        <f t="shared" si="143"/>
        <v>0</v>
      </c>
      <c r="BX42" s="22">
        <f t="shared" si="144"/>
        <v>0</v>
      </c>
      <c r="BY42" s="22">
        <f t="shared" si="145"/>
        <v>0</v>
      </c>
      <c r="BZ42" s="10"/>
      <c r="CA42" s="22">
        <f t="shared" si="146"/>
        <v>0</v>
      </c>
      <c r="CB42" s="23">
        <f t="shared" si="147"/>
        <v>0</v>
      </c>
      <c r="CC42" s="24"/>
    </row>
    <row r="43" spans="1:81" ht="24.75" customHeight="1" x14ac:dyDescent="0.25">
      <c r="A43" s="6">
        <v>42</v>
      </c>
      <c r="B43" s="7"/>
      <c r="C43" s="16"/>
      <c r="D43" s="38" t="s">
        <v>32</v>
      </c>
      <c r="E43" s="21"/>
      <c r="F43" s="22">
        <f t="shared" si="148"/>
        <v>0</v>
      </c>
      <c r="G43" s="10"/>
      <c r="H43" s="22">
        <f t="shared" si="149"/>
        <v>0</v>
      </c>
      <c r="I43" s="10"/>
      <c r="J43" s="22">
        <f t="shared" si="150"/>
        <v>0</v>
      </c>
      <c r="K43" s="22">
        <f t="shared" si="151"/>
        <v>0</v>
      </c>
      <c r="L43" s="22">
        <f t="shared" si="152"/>
        <v>0</v>
      </c>
      <c r="M43" s="10"/>
      <c r="N43" s="22">
        <f t="shared" si="153"/>
        <v>0</v>
      </c>
      <c r="O43" s="23">
        <f t="shared" si="154"/>
        <v>0</v>
      </c>
      <c r="P43" s="12"/>
      <c r="Q43" s="38"/>
      <c r="R43" s="21"/>
      <c r="S43" s="22">
        <f t="shared" si="98"/>
        <v>0</v>
      </c>
      <c r="T43" s="10"/>
      <c r="U43" s="22">
        <f t="shared" si="99"/>
        <v>0</v>
      </c>
      <c r="V43" s="10"/>
      <c r="W43" s="22">
        <f t="shared" si="100"/>
        <v>0</v>
      </c>
      <c r="X43" s="22">
        <f t="shared" si="101"/>
        <v>0</v>
      </c>
      <c r="Y43" s="22">
        <f t="shared" si="133"/>
        <v>0</v>
      </c>
      <c r="Z43" s="10"/>
      <c r="AA43" s="22">
        <f t="shared" si="102"/>
        <v>0</v>
      </c>
      <c r="AB43" s="23">
        <f t="shared" si="103"/>
        <v>0</v>
      </c>
      <c r="AC43" s="24"/>
      <c r="AD43" s="38" t="s">
        <v>28</v>
      </c>
      <c r="AE43" s="21"/>
      <c r="AF43" s="22">
        <f t="shared" si="76"/>
        <v>0</v>
      </c>
      <c r="AG43" s="10"/>
      <c r="AH43" s="22">
        <f t="shared" si="77"/>
        <v>0</v>
      </c>
      <c r="AI43" s="10"/>
      <c r="AJ43" s="22">
        <f t="shared" si="78"/>
        <v>0</v>
      </c>
      <c r="AK43" s="22">
        <f t="shared" si="79"/>
        <v>0</v>
      </c>
      <c r="AL43" s="22">
        <f t="shared" si="80"/>
        <v>0</v>
      </c>
      <c r="AM43" s="10"/>
      <c r="AN43" s="22">
        <f t="shared" si="81"/>
        <v>0</v>
      </c>
      <c r="AO43" s="23">
        <f t="shared" si="82"/>
        <v>0</v>
      </c>
      <c r="AP43" s="24"/>
      <c r="AQ43" s="7" t="s">
        <v>25</v>
      </c>
      <c r="AR43" s="39"/>
      <c r="AS43" s="40"/>
      <c r="AT43" s="39"/>
      <c r="AU43" s="40"/>
      <c r="AV43" s="39"/>
      <c r="AW43" s="40"/>
      <c r="AX43" s="40"/>
      <c r="AY43" s="40"/>
      <c r="AZ43" s="39"/>
      <c r="BA43" s="40"/>
      <c r="BB43" s="40"/>
      <c r="BC43" s="40"/>
      <c r="BD43" s="38" t="s">
        <v>30</v>
      </c>
      <c r="BE43" s="21"/>
      <c r="BF43" s="22">
        <f t="shared" si="104"/>
        <v>0</v>
      </c>
      <c r="BG43" s="10"/>
      <c r="BH43" s="22">
        <f t="shared" si="105"/>
        <v>0</v>
      </c>
      <c r="BI43" s="10"/>
      <c r="BJ43" s="22">
        <f t="shared" si="106"/>
        <v>0</v>
      </c>
      <c r="BK43" s="22">
        <f t="shared" si="107"/>
        <v>0</v>
      </c>
      <c r="BL43" s="22">
        <f t="shared" si="108"/>
        <v>0</v>
      </c>
      <c r="BM43" s="10"/>
      <c r="BN43" s="22">
        <f t="shared" si="109"/>
        <v>0</v>
      </c>
      <c r="BO43" s="23">
        <f t="shared" si="110"/>
        <v>0</v>
      </c>
      <c r="BP43" s="24"/>
      <c r="BQ43" s="7" t="s">
        <v>26</v>
      </c>
      <c r="BR43" s="21"/>
      <c r="BS43" s="22">
        <f t="shared" si="141"/>
        <v>0</v>
      </c>
      <c r="BT43" s="10"/>
      <c r="BU43" s="22">
        <f t="shared" si="142"/>
        <v>0</v>
      </c>
      <c r="BV43" s="10"/>
      <c r="BW43" s="22">
        <f t="shared" si="143"/>
        <v>0</v>
      </c>
      <c r="BX43" s="22">
        <f t="shared" si="144"/>
        <v>0</v>
      </c>
      <c r="BY43" s="22">
        <f t="shared" si="145"/>
        <v>0</v>
      </c>
      <c r="BZ43" s="10"/>
      <c r="CA43" s="22">
        <f t="shared" si="146"/>
        <v>0</v>
      </c>
      <c r="CB43" s="23">
        <f t="shared" si="147"/>
        <v>0</v>
      </c>
      <c r="CC43" s="24"/>
    </row>
    <row r="44" spans="1:81" ht="23.25" customHeight="1" x14ac:dyDescent="0.25">
      <c r="A44" s="6">
        <v>45</v>
      </c>
      <c r="B44" s="7"/>
      <c r="C44" s="16"/>
      <c r="D44" s="38" t="s">
        <v>32</v>
      </c>
      <c r="E44" s="8"/>
      <c r="F44" s="9"/>
      <c r="G44" s="10"/>
      <c r="H44" s="9"/>
      <c r="I44" s="10"/>
      <c r="J44" s="9"/>
      <c r="K44" s="9"/>
      <c r="L44" s="9"/>
      <c r="M44" s="10"/>
      <c r="N44" s="9"/>
      <c r="O44" s="11"/>
      <c r="P44" s="12"/>
      <c r="Q44" s="38"/>
      <c r="R44" s="21"/>
      <c r="S44" s="22">
        <f t="shared" si="98"/>
        <v>0</v>
      </c>
      <c r="T44" s="10"/>
      <c r="U44" s="22">
        <f t="shared" si="99"/>
        <v>0</v>
      </c>
      <c r="V44" s="10"/>
      <c r="W44" s="22">
        <f t="shared" si="100"/>
        <v>0</v>
      </c>
      <c r="X44" s="22">
        <f t="shared" si="101"/>
        <v>0</v>
      </c>
      <c r="Y44" s="22">
        <f t="shared" si="133"/>
        <v>0</v>
      </c>
      <c r="Z44" s="10"/>
      <c r="AA44" s="22">
        <f t="shared" si="102"/>
        <v>0</v>
      </c>
      <c r="AB44" s="23">
        <f t="shared" si="103"/>
        <v>0</v>
      </c>
      <c r="AC44" s="24"/>
      <c r="AD44" s="38" t="s">
        <v>28</v>
      </c>
      <c r="AE44" s="21"/>
      <c r="AF44" s="22">
        <f t="shared" si="76"/>
        <v>0</v>
      </c>
      <c r="AG44" s="10"/>
      <c r="AH44" s="22">
        <f t="shared" si="77"/>
        <v>0</v>
      </c>
      <c r="AI44" s="10"/>
      <c r="AJ44" s="22">
        <f t="shared" si="78"/>
        <v>0</v>
      </c>
      <c r="AK44" s="22">
        <f t="shared" si="79"/>
        <v>0</v>
      </c>
      <c r="AL44" s="22">
        <f t="shared" si="80"/>
        <v>0</v>
      </c>
      <c r="AM44" s="10"/>
      <c r="AN44" s="22">
        <f t="shared" si="81"/>
        <v>0</v>
      </c>
      <c r="AO44" s="23">
        <f t="shared" si="82"/>
        <v>0</v>
      </c>
      <c r="AP44" s="24"/>
      <c r="AQ44" s="7" t="s">
        <v>25</v>
      </c>
      <c r="AR44" s="8"/>
      <c r="AS44" s="9"/>
      <c r="AT44" s="10"/>
      <c r="AU44" s="9"/>
      <c r="AV44" s="10"/>
      <c r="AW44" s="9"/>
      <c r="AX44" s="9"/>
      <c r="AY44" s="9"/>
      <c r="AZ44" s="10"/>
      <c r="BA44" s="9"/>
      <c r="BB44" s="11"/>
      <c r="BC44" s="12"/>
      <c r="BD44" s="38" t="s">
        <v>30</v>
      </c>
      <c r="BE44" s="21"/>
      <c r="BF44" s="22">
        <f t="shared" si="104"/>
        <v>0</v>
      </c>
      <c r="BG44" s="10"/>
      <c r="BH44" s="22">
        <f t="shared" si="105"/>
        <v>0</v>
      </c>
      <c r="BI44" s="10"/>
      <c r="BJ44" s="22">
        <f t="shared" si="106"/>
        <v>0</v>
      </c>
      <c r="BK44" s="22">
        <f t="shared" si="107"/>
        <v>0</v>
      </c>
      <c r="BL44" s="22">
        <f t="shared" si="108"/>
        <v>0</v>
      </c>
      <c r="BM44" s="10"/>
      <c r="BN44" s="22">
        <f t="shared" si="109"/>
        <v>0</v>
      </c>
      <c r="BO44" s="23">
        <f t="shared" si="110"/>
        <v>0</v>
      </c>
      <c r="BP44" s="24"/>
      <c r="BQ44" s="7" t="s">
        <v>26</v>
      </c>
      <c r="BR44" s="21"/>
      <c r="BS44" s="22">
        <f t="shared" si="141"/>
        <v>0</v>
      </c>
      <c r="BT44" s="10"/>
      <c r="BU44" s="22">
        <f t="shared" si="142"/>
        <v>0</v>
      </c>
      <c r="BV44" s="10"/>
      <c r="BW44" s="22">
        <f t="shared" si="143"/>
        <v>0</v>
      </c>
      <c r="BX44" s="22">
        <f t="shared" si="144"/>
        <v>0</v>
      </c>
      <c r="BY44" s="22">
        <f t="shared" si="145"/>
        <v>0</v>
      </c>
      <c r="BZ44" s="10"/>
      <c r="CA44" s="22">
        <f t="shared" si="146"/>
        <v>0</v>
      </c>
      <c r="CB44" s="23">
        <f t="shared" si="147"/>
        <v>0</v>
      </c>
      <c r="CC44" s="24"/>
    </row>
    <row r="45" spans="1:81" ht="25.5" x14ac:dyDescent="0.25">
      <c r="A45" s="19">
        <v>46</v>
      </c>
      <c r="B45" s="7"/>
      <c r="C45" s="18"/>
      <c r="D45" s="38" t="s">
        <v>32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7"/>
      <c r="R45" s="21"/>
      <c r="S45" s="22">
        <f t="shared" si="98"/>
        <v>0</v>
      </c>
      <c r="T45" s="10"/>
      <c r="U45" s="22">
        <f t="shared" si="99"/>
        <v>0</v>
      </c>
      <c r="V45" s="10"/>
      <c r="W45" s="22">
        <f t="shared" si="100"/>
        <v>0</v>
      </c>
      <c r="X45" s="22">
        <f t="shared" si="101"/>
        <v>0</v>
      </c>
      <c r="Y45" s="22">
        <f t="shared" si="133"/>
        <v>0</v>
      </c>
      <c r="Z45" s="10"/>
      <c r="AA45" s="22">
        <f t="shared" si="102"/>
        <v>0</v>
      </c>
      <c r="AB45" s="23">
        <f t="shared" si="103"/>
        <v>0</v>
      </c>
      <c r="AC45" s="24"/>
      <c r="AD45" s="38" t="s">
        <v>28</v>
      </c>
      <c r="AE45" s="21"/>
      <c r="AF45" s="22">
        <f t="shared" si="76"/>
        <v>0</v>
      </c>
      <c r="AG45" s="10"/>
      <c r="AH45" s="22">
        <f t="shared" si="77"/>
        <v>0</v>
      </c>
      <c r="AI45" s="10"/>
      <c r="AJ45" s="22">
        <f t="shared" si="78"/>
        <v>0</v>
      </c>
      <c r="AK45" s="22">
        <f t="shared" si="79"/>
        <v>0</v>
      </c>
      <c r="AL45" s="22">
        <f t="shared" si="80"/>
        <v>0</v>
      </c>
      <c r="AM45" s="10"/>
      <c r="AN45" s="22">
        <f t="shared" si="81"/>
        <v>0</v>
      </c>
      <c r="AO45" s="23">
        <f t="shared" si="82"/>
        <v>0</v>
      </c>
      <c r="AP45" s="24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38" t="s">
        <v>30</v>
      </c>
      <c r="BE45" s="21"/>
      <c r="BF45" s="22">
        <f t="shared" si="104"/>
        <v>0</v>
      </c>
      <c r="BG45" s="10"/>
      <c r="BH45" s="22">
        <f t="shared" si="105"/>
        <v>0</v>
      </c>
      <c r="BI45" s="10"/>
      <c r="BJ45" s="22">
        <f t="shared" si="106"/>
        <v>0</v>
      </c>
      <c r="BK45" s="22">
        <f t="shared" si="107"/>
        <v>0</v>
      </c>
      <c r="BL45" s="22">
        <f t="shared" si="108"/>
        <v>0</v>
      </c>
      <c r="BM45" s="10"/>
      <c r="BN45" s="22">
        <f t="shared" si="109"/>
        <v>0</v>
      </c>
      <c r="BO45" s="23">
        <f t="shared" si="110"/>
        <v>0</v>
      </c>
      <c r="BP45" s="24"/>
      <c r="BQ45" s="7" t="s">
        <v>26</v>
      </c>
      <c r="BR45" s="21"/>
      <c r="BS45" s="22">
        <f t="shared" si="141"/>
        <v>0</v>
      </c>
      <c r="BT45" s="10"/>
      <c r="BU45" s="22">
        <f t="shared" si="142"/>
        <v>0</v>
      </c>
      <c r="BV45" s="10"/>
      <c r="BW45" s="22">
        <f t="shared" si="143"/>
        <v>0</v>
      </c>
      <c r="BX45" s="22">
        <f t="shared" si="144"/>
        <v>0</v>
      </c>
      <c r="BY45" s="22">
        <f t="shared" si="145"/>
        <v>0</v>
      </c>
      <c r="BZ45" s="10"/>
      <c r="CA45" s="22">
        <f t="shared" si="146"/>
        <v>0</v>
      </c>
      <c r="CB45" s="23">
        <f t="shared" si="147"/>
        <v>0</v>
      </c>
      <c r="CC45" s="24"/>
    </row>
    <row r="46" spans="1:81" ht="25.5" x14ac:dyDescent="0.25">
      <c r="A46" s="19">
        <v>47</v>
      </c>
      <c r="B46" s="7"/>
      <c r="C46" s="18"/>
      <c r="D46" s="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7"/>
      <c r="R46" s="21"/>
      <c r="S46" s="22">
        <f t="shared" si="98"/>
        <v>0</v>
      </c>
      <c r="T46" s="10"/>
      <c r="U46" s="22">
        <f t="shared" si="99"/>
        <v>0</v>
      </c>
      <c r="V46" s="10"/>
      <c r="W46" s="22">
        <f t="shared" si="100"/>
        <v>0</v>
      </c>
      <c r="X46" s="22">
        <f t="shared" si="101"/>
        <v>0</v>
      </c>
      <c r="Y46" s="22">
        <f t="shared" si="133"/>
        <v>0</v>
      </c>
      <c r="Z46" s="10"/>
      <c r="AA46" s="22">
        <f t="shared" si="102"/>
        <v>0</v>
      </c>
      <c r="AB46" s="23">
        <f t="shared" si="103"/>
        <v>0</v>
      </c>
      <c r="AC46" s="24"/>
      <c r="AD46" s="38" t="s">
        <v>28</v>
      </c>
      <c r="AE46" s="21"/>
      <c r="AF46" s="22">
        <f t="shared" si="76"/>
        <v>0</v>
      </c>
      <c r="AG46" s="10"/>
      <c r="AH46" s="22">
        <f t="shared" si="77"/>
        <v>0</v>
      </c>
      <c r="AI46" s="10"/>
      <c r="AJ46" s="22">
        <f t="shared" si="78"/>
        <v>0</v>
      </c>
      <c r="AK46" s="22">
        <f t="shared" si="79"/>
        <v>0</v>
      </c>
      <c r="AL46" s="22">
        <f t="shared" si="80"/>
        <v>0</v>
      </c>
      <c r="AM46" s="10"/>
      <c r="AN46" s="22">
        <f t="shared" si="81"/>
        <v>0</v>
      </c>
      <c r="AO46" s="23">
        <f t="shared" si="82"/>
        <v>0</v>
      </c>
      <c r="AP46" s="24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7" t="s">
        <v>24</v>
      </c>
      <c r="BE46" s="21"/>
      <c r="BF46" s="22">
        <f t="shared" si="104"/>
        <v>0</v>
      </c>
      <c r="BG46" s="10"/>
      <c r="BH46" s="22">
        <f t="shared" si="105"/>
        <v>0</v>
      </c>
      <c r="BI46" s="10"/>
      <c r="BJ46" s="22">
        <f t="shared" si="106"/>
        <v>0</v>
      </c>
      <c r="BK46" s="22">
        <f t="shared" si="107"/>
        <v>0</v>
      </c>
      <c r="BL46" s="22">
        <f t="shared" si="108"/>
        <v>0</v>
      </c>
      <c r="BM46" s="10"/>
      <c r="BN46" s="22">
        <f t="shared" si="109"/>
        <v>0</v>
      </c>
      <c r="BO46" s="23">
        <f t="shared" si="110"/>
        <v>0</v>
      </c>
      <c r="BP46" s="24"/>
      <c r="BQ46" s="7" t="s">
        <v>26</v>
      </c>
      <c r="BR46" s="21"/>
      <c r="BS46" s="22">
        <f t="shared" si="141"/>
        <v>0</v>
      </c>
      <c r="BT46" s="10"/>
      <c r="BU46" s="22">
        <f t="shared" si="142"/>
        <v>0</v>
      </c>
      <c r="BV46" s="10"/>
      <c r="BW46" s="22">
        <f t="shared" si="143"/>
        <v>0</v>
      </c>
      <c r="BX46" s="22">
        <f t="shared" si="144"/>
        <v>0</v>
      </c>
      <c r="BY46" s="22">
        <f t="shared" si="145"/>
        <v>0</v>
      </c>
      <c r="BZ46" s="10"/>
      <c r="CA46" s="22">
        <f t="shared" si="146"/>
        <v>0</v>
      </c>
      <c r="CB46" s="23">
        <f t="shared" si="147"/>
        <v>0</v>
      </c>
      <c r="CC46" s="24"/>
    </row>
    <row r="47" spans="1:81" ht="25.5" x14ac:dyDescent="0.25">
      <c r="A47" s="19">
        <v>48</v>
      </c>
      <c r="B47" s="7"/>
      <c r="C47" s="18"/>
      <c r="D47" s="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"/>
      <c r="R47" s="21"/>
      <c r="S47" s="22">
        <f t="shared" si="98"/>
        <v>0</v>
      </c>
      <c r="T47" s="10"/>
      <c r="U47" s="22">
        <f t="shared" si="99"/>
        <v>0</v>
      </c>
      <c r="V47" s="10"/>
      <c r="W47" s="22">
        <f t="shared" si="100"/>
        <v>0</v>
      </c>
      <c r="X47" s="22">
        <f t="shared" si="101"/>
        <v>0</v>
      </c>
      <c r="Y47" s="22">
        <f t="shared" si="133"/>
        <v>0</v>
      </c>
      <c r="Z47" s="10"/>
      <c r="AA47" s="22">
        <f t="shared" si="102"/>
        <v>0</v>
      </c>
      <c r="AB47" s="23">
        <f t="shared" si="103"/>
        <v>0</v>
      </c>
      <c r="AC47" s="24"/>
      <c r="AD47" s="38" t="s">
        <v>28</v>
      </c>
      <c r="AE47" s="21"/>
      <c r="AF47" s="22">
        <f t="shared" si="76"/>
        <v>0</v>
      </c>
      <c r="AG47" s="10"/>
      <c r="AH47" s="22">
        <f t="shared" si="77"/>
        <v>0</v>
      </c>
      <c r="AI47" s="10"/>
      <c r="AJ47" s="22">
        <f t="shared" si="78"/>
        <v>0</v>
      </c>
      <c r="AK47" s="22">
        <f t="shared" si="79"/>
        <v>0</v>
      </c>
      <c r="AL47" s="22">
        <f t="shared" si="80"/>
        <v>0</v>
      </c>
      <c r="AM47" s="10"/>
      <c r="AN47" s="22">
        <f t="shared" si="81"/>
        <v>0</v>
      </c>
      <c r="AO47" s="23">
        <f t="shared" si="82"/>
        <v>0</v>
      </c>
      <c r="AP47" s="24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21"/>
      <c r="BF47" s="22">
        <f t="shared" si="104"/>
        <v>0</v>
      </c>
      <c r="BG47" s="10"/>
      <c r="BH47" s="22">
        <f t="shared" si="105"/>
        <v>0</v>
      </c>
      <c r="BI47" s="10"/>
      <c r="BJ47" s="22">
        <f t="shared" si="106"/>
        <v>0</v>
      </c>
      <c r="BK47" s="22">
        <f t="shared" si="107"/>
        <v>0</v>
      </c>
      <c r="BL47" s="22">
        <f t="shared" si="108"/>
        <v>0</v>
      </c>
      <c r="BM47" s="10"/>
      <c r="BN47" s="22">
        <f t="shared" si="109"/>
        <v>0</v>
      </c>
      <c r="BO47" s="23">
        <f t="shared" si="110"/>
        <v>0</v>
      </c>
      <c r="BP47" s="24"/>
      <c r="BQ47" s="7"/>
      <c r="BR47" s="21"/>
      <c r="BS47" s="22">
        <f t="shared" si="141"/>
        <v>0</v>
      </c>
      <c r="BT47" s="10"/>
      <c r="BU47" s="22">
        <f t="shared" si="142"/>
        <v>0</v>
      </c>
      <c r="BV47" s="10"/>
      <c r="BW47" s="22">
        <f t="shared" si="143"/>
        <v>0</v>
      </c>
      <c r="BX47" s="22">
        <f t="shared" si="144"/>
        <v>0</v>
      </c>
      <c r="BY47" s="22">
        <f t="shared" si="145"/>
        <v>0</v>
      </c>
      <c r="BZ47" s="10"/>
      <c r="CA47" s="22">
        <f t="shared" si="146"/>
        <v>0</v>
      </c>
      <c r="CB47" s="23">
        <f t="shared" si="147"/>
        <v>0</v>
      </c>
      <c r="CC47" s="24"/>
    </row>
    <row r="48" spans="1:81" ht="21" customHeight="1" x14ac:dyDescent="0.25">
      <c r="A48" s="19">
        <v>48</v>
      </c>
      <c r="B48" s="20"/>
      <c r="C48" s="16"/>
      <c r="D48" s="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7"/>
      <c r="R48" s="21"/>
      <c r="S48" s="22">
        <f t="shared" si="98"/>
        <v>0</v>
      </c>
      <c r="T48" s="10"/>
      <c r="U48" s="22">
        <f t="shared" si="99"/>
        <v>0</v>
      </c>
      <c r="V48" s="10"/>
      <c r="W48" s="22">
        <f t="shared" si="100"/>
        <v>0</v>
      </c>
      <c r="X48" s="22">
        <f t="shared" si="101"/>
        <v>0</v>
      </c>
      <c r="Y48" s="22">
        <f t="shared" si="133"/>
        <v>0</v>
      </c>
      <c r="Z48" s="10"/>
      <c r="AA48" s="22">
        <f t="shared" si="102"/>
        <v>0</v>
      </c>
      <c r="AB48" s="23">
        <f t="shared" si="103"/>
        <v>0</v>
      </c>
      <c r="AC48" s="24"/>
      <c r="AD48" s="38" t="s">
        <v>28</v>
      </c>
      <c r="AE48" s="21"/>
      <c r="AF48" s="22">
        <f t="shared" si="76"/>
        <v>0</v>
      </c>
      <c r="AG48" s="10"/>
      <c r="AH48" s="22">
        <f t="shared" si="77"/>
        <v>0</v>
      </c>
      <c r="AI48" s="10"/>
      <c r="AJ48" s="22">
        <f t="shared" si="78"/>
        <v>0</v>
      </c>
      <c r="AK48" s="22">
        <f t="shared" si="79"/>
        <v>0</v>
      </c>
      <c r="AL48" s="22">
        <f t="shared" si="80"/>
        <v>0</v>
      </c>
      <c r="AM48" s="10"/>
      <c r="AN48" s="22">
        <f t="shared" si="81"/>
        <v>0</v>
      </c>
      <c r="AO48" s="23">
        <f t="shared" si="82"/>
        <v>0</v>
      </c>
      <c r="AP48" s="24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21"/>
      <c r="BF48" s="22">
        <f t="shared" si="104"/>
        <v>0</v>
      </c>
      <c r="BG48" s="10"/>
      <c r="BH48" s="22">
        <f t="shared" si="105"/>
        <v>0</v>
      </c>
      <c r="BI48" s="10"/>
      <c r="BJ48" s="22">
        <f t="shared" si="106"/>
        <v>0</v>
      </c>
      <c r="BK48" s="22">
        <f t="shared" si="107"/>
        <v>0</v>
      </c>
      <c r="BL48" s="22">
        <f t="shared" si="108"/>
        <v>0</v>
      </c>
      <c r="BM48" s="10"/>
      <c r="BN48" s="22">
        <f t="shared" si="109"/>
        <v>0</v>
      </c>
      <c r="BO48" s="23">
        <f t="shared" si="110"/>
        <v>0</v>
      </c>
      <c r="BP48" s="24"/>
      <c r="BR48" s="21"/>
      <c r="BS48" s="22">
        <f t="shared" si="141"/>
        <v>0</v>
      </c>
      <c r="BT48" s="10"/>
      <c r="BU48" s="22">
        <f t="shared" si="142"/>
        <v>0</v>
      </c>
      <c r="BV48" s="10"/>
      <c r="BW48" s="22">
        <f t="shared" si="143"/>
        <v>0</v>
      </c>
      <c r="BX48" s="22">
        <f t="shared" si="144"/>
        <v>0</v>
      </c>
      <c r="BY48" s="22">
        <f t="shared" si="145"/>
        <v>0</v>
      </c>
      <c r="BZ48" s="10"/>
      <c r="CA48" s="22">
        <f t="shared" si="146"/>
        <v>0</v>
      </c>
      <c r="CB48" s="23">
        <f t="shared" si="147"/>
        <v>0</v>
      </c>
      <c r="CC48" s="24"/>
    </row>
    <row r="49" spans="1:81" ht="20.25" customHeight="1" x14ac:dyDescent="0.25">
      <c r="A49" s="19">
        <v>48</v>
      </c>
      <c r="B49" s="20"/>
      <c r="C49" s="16"/>
      <c r="D49" s="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"/>
      <c r="R49" s="21"/>
      <c r="S49" s="22">
        <f t="shared" si="98"/>
        <v>0</v>
      </c>
      <c r="T49" s="10"/>
      <c r="U49" s="22">
        <f t="shared" si="99"/>
        <v>0</v>
      </c>
      <c r="V49" s="10"/>
      <c r="W49" s="22">
        <f t="shared" si="100"/>
        <v>0</v>
      </c>
      <c r="X49" s="22">
        <f t="shared" si="101"/>
        <v>0</v>
      </c>
      <c r="Y49" s="22">
        <f t="shared" si="133"/>
        <v>0</v>
      </c>
      <c r="Z49" s="10"/>
      <c r="AA49" s="22">
        <f t="shared" si="102"/>
        <v>0</v>
      </c>
      <c r="AB49" s="23">
        <f t="shared" si="103"/>
        <v>0</v>
      </c>
      <c r="AC49" s="24"/>
      <c r="AD49" s="38" t="s">
        <v>28</v>
      </c>
      <c r="AE49" s="21"/>
      <c r="AF49" s="22">
        <f t="shared" si="76"/>
        <v>0</v>
      </c>
      <c r="AG49" s="10"/>
      <c r="AH49" s="22">
        <f t="shared" si="77"/>
        <v>0</v>
      </c>
      <c r="AI49" s="10"/>
      <c r="AJ49" s="22">
        <f t="shared" si="78"/>
        <v>0</v>
      </c>
      <c r="AK49" s="22">
        <f t="shared" si="79"/>
        <v>0</v>
      </c>
      <c r="AL49" s="22">
        <f t="shared" si="80"/>
        <v>0</v>
      </c>
      <c r="AM49" s="10"/>
      <c r="AN49" s="22">
        <f t="shared" si="81"/>
        <v>0</v>
      </c>
      <c r="AO49" s="23">
        <f t="shared" si="82"/>
        <v>0</v>
      </c>
      <c r="AP49" s="24"/>
      <c r="BE49" s="21"/>
      <c r="BF49" s="22">
        <f t="shared" si="104"/>
        <v>0</v>
      </c>
      <c r="BG49" s="10"/>
      <c r="BH49" s="22">
        <f t="shared" si="105"/>
        <v>0</v>
      </c>
      <c r="BI49" s="10"/>
      <c r="BJ49" s="22">
        <f t="shared" si="106"/>
        <v>0</v>
      </c>
      <c r="BK49" s="22">
        <f t="shared" si="107"/>
        <v>0</v>
      </c>
      <c r="BL49" s="22">
        <f t="shared" si="108"/>
        <v>0</v>
      </c>
      <c r="BM49" s="10"/>
      <c r="BN49" s="22">
        <f t="shared" si="109"/>
        <v>0</v>
      </c>
      <c r="BO49" s="23">
        <f t="shared" si="110"/>
        <v>0</v>
      </c>
      <c r="BP49" s="24"/>
      <c r="BR49" s="21"/>
      <c r="BS49" s="22">
        <f t="shared" si="141"/>
        <v>0</v>
      </c>
      <c r="BT49" s="10"/>
      <c r="BU49" s="22">
        <f t="shared" si="142"/>
        <v>0</v>
      </c>
      <c r="BV49" s="10"/>
      <c r="BW49" s="22">
        <f t="shared" si="143"/>
        <v>0</v>
      </c>
      <c r="BX49" s="22">
        <f t="shared" si="144"/>
        <v>0</v>
      </c>
      <c r="BY49" s="22">
        <f t="shared" si="145"/>
        <v>0</v>
      </c>
      <c r="BZ49" s="10"/>
      <c r="CA49" s="22">
        <f t="shared" si="146"/>
        <v>0</v>
      </c>
      <c r="CB49" s="23">
        <f t="shared" si="147"/>
        <v>0</v>
      </c>
      <c r="CC49" s="24"/>
    </row>
    <row r="50" spans="1:81" x14ac:dyDescent="0.25">
      <c r="R50" s="21"/>
      <c r="S50" s="22">
        <f t="shared" si="98"/>
        <v>0</v>
      </c>
      <c r="T50" s="10"/>
      <c r="U50" s="22">
        <f t="shared" si="99"/>
        <v>0</v>
      </c>
      <c r="V50" s="10"/>
      <c r="W50" s="22">
        <f t="shared" si="100"/>
        <v>0</v>
      </c>
      <c r="X50" s="22">
        <f t="shared" si="101"/>
        <v>0</v>
      </c>
      <c r="Y50" s="22">
        <f t="shared" si="133"/>
        <v>0</v>
      </c>
      <c r="Z50" s="10"/>
      <c r="AA50" s="22">
        <f t="shared" si="102"/>
        <v>0</v>
      </c>
      <c r="AB50" s="23">
        <f t="shared" si="103"/>
        <v>0</v>
      </c>
      <c r="AC50" s="24"/>
      <c r="AE50" s="21"/>
      <c r="AF50" s="22">
        <f t="shared" si="76"/>
        <v>0</v>
      </c>
      <c r="AG50" s="10"/>
      <c r="AH50" s="22">
        <f t="shared" si="77"/>
        <v>0</v>
      </c>
      <c r="AI50" s="10"/>
      <c r="AJ50" s="22">
        <f t="shared" si="78"/>
        <v>0</v>
      </c>
      <c r="AK50" s="22">
        <f t="shared" si="79"/>
        <v>0</v>
      </c>
      <c r="AL50" s="22">
        <f t="shared" si="80"/>
        <v>0</v>
      </c>
      <c r="AM50" s="10"/>
      <c r="AN50" s="22">
        <f t="shared" si="81"/>
        <v>0</v>
      </c>
      <c r="AO50" s="23">
        <f t="shared" si="82"/>
        <v>0</v>
      </c>
      <c r="AP50" s="24"/>
      <c r="BE50" s="21"/>
      <c r="BF50" s="22">
        <f t="shared" si="104"/>
        <v>0</v>
      </c>
      <c r="BG50" s="10"/>
      <c r="BH50" s="22">
        <f t="shared" si="105"/>
        <v>0</v>
      </c>
      <c r="BI50" s="10"/>
      <c r="BJ50" s="22">
        <f t="shared" si="106"/>
        <v>0</v>
      </c>
      <c r="BK50" s="22">
        <f t="shared" si="107"/>
        <v>0</v>
      </c>
      <c r="BL50" s="22">
        <f t="shared" si="108"/>
        <v>0</v>
      </c>
      <c r="BM50" s="10"/>
      <c r="BN50" s="22">
        <f t="shared" si="109"/>
        <v>0</v>
      </c>
      <c r="BO50" s="23">
        <f t="shared" si="110"/>
        <v>0</v>
      </c>
      <c r="BP50" s="24"/>
      <c r="BR50" s="21"/>
      <c r="BS50" s="22">
        <f t="shared" si="141"/>
        <v>0</v>
      </c>
      <c r="BT50" s="10"/>
      <c r="BU50" s="22">
        <f t="shared" si="142"/>
        <v>0</v>
      </c>
      <c r="BV50" s="10"/>
      <c r="BW50" s="22">
        <f t="shared" si="143"/>
        <v>0</v>
      </c>
      <c r="BX50" s="22">
        <f t="shared" si="144"/>
        <v>0</v>
      </c>
      <c r="BY50" s="22">
        <f t="shared" si="145"/>
        <v>0</v>
      </c>
      <c r="BZ50" s="10"/>
      <c r="CA50" s="22">
        <f t="shared" si="146"/>
        <v>0</v>
      </c>
      <c r="CB50" s="23">
        <f t="shared" si="147"/>
        <v>0</v>
      </c>
      <c r="CC50" s="24"/>
    </row>
    <row r="51" spans="1:81" x14ac:dyDescent="0.25">
      <c r="AE51" s="21"/>
      <c r="AF51" s="22">
        <f t="shared" si="76"/>
        <v>0</v>
      </c>
      <c r="AG51" s="10"/>
      <c r="AH51" s="22">
        <f t="shared" si="77"/>
        <v>0</v>
      </c>
      <c r="AI51" s="10"/>
      <c r="AJ51" s="22">
        <f t="shared" si="78"/>
        <v>0</v>
      </c>
      <c r="AK51" s="22">
        <f t="shared" si="79"/>
        <v>0</v>
      </c>
      <c r="AL51" s="22">
        <f t="shared" si="80"/>
        <v>0</v>
      </c>
      <c r="AM51" s="10"/>
      <c r="AN51" s="22">
        <f t="shared" si="81"/>
        <v>0</v>
      </c>
      <c r="AO51" s="23">
        <f t="shared" si="82"/>
        <v>0</v>
      </c>
      <c r="AP51" s="24"/>
      <c r="BE51" s="21"/>
      <c r="BF51" s="22">
        <f t="shared" si="104"/>
        <v>0</v>
      </c>
      <c r="BG51" s="10"/>
      <c r="BH51" s="22">
        <f t="shared" si="105"/>
        <v>0</v>
      </c>
      <c r="BI51" s="10"/>
      <c r="BJ51" s="22">
        <f t="shared" si="106"/>
        <v>0</v>
      </c>
      <c r="BK51" s="22">
        <f t="shared" si="107"/>
        <v>0</v>
      </c>
      <c r="BL51" s="22">
        <f t="shared" si="108"/>
        <v>0</v>
      </c>
      <c r="BM51" s="10"/>
      <c r="BN51" s="22">
        <f t="shared" si="109"/>
        <v>0</v>
      </c>
      <c r="BO51" s="23">
        <f t="shared" si="110"/>
        <v>0</v>
      </c>
      <c r="BP51" s="24"/>
      <c r="BR51" s="21"/>
      <c r="BS51" s="22">
        <f t="shared" si="141"/>
        <v>0</v>
      </c>
      <c r="BT51" s="10"/>
      <c r="BU51" s="22">
        <f t="shared" si="142"/>
        <v>0</v>
      </c>
      <c r="BV51" s="10"/>
      <c r="BW51" s="22">
        <f t="shared" si="143"/>
        <v>0</v>
      </c>
      <c r="BX51" s="22">
        <f t="shared" si="144"/>
        <v>0</v>
      </c>
      <c r="BY51" s="22">
        <f t="shared" si="145"/>
        <v>0</v>
      </c>
      <c r="BZ51" s="10"/>
      <c r="CA51" s="22">
        <f t="shared" si="146"/>
        <v>0</v>
      </c>
      <c r="CB51" s="23">
        <f t="shared" si="147"/>
        <v>0</v>
      </c>
      <c r="CC51" s="24"/>
    </row>
    <row r="52" spans="1:81" x14ac:dyDescent="0.25">
      <c r="AE52" s="21"/>
      <c r="AF52" s="22">
        <f t="shared" si="76"/>
        <v>0</v>
      </c>
      <c r="AG52" s="10"/>
      <c r="AH52" s="22">
        <f t="shared" si="77"/>
        <v>0</v>
      </c>
      <c r="AI52" s="10"/>
      <c r="AJ52" s="22">
        <f t="shared" si="78"/>
        <v>0</v>
      </c>
      <c r="AK52" s="22">
        <f t="shared" si="79"/>
        <v>0</v>
      </c>
      <c r="AL52" s="22">
        <f t="shared" si="80"/>
        <v>0</v>
      </c>
      <c r="AM52" s="10"/>
      <c r="AN52" s="22">
        <f t="shared" si="81"/>
        <v>0</v>
      </c>
      <c r="AO52" s="23">
        <f t="shared" si="82"/>
        <v>0</v>
      </c>
      <c r="AP52" s="24"/>
      <c r="BE52" s="21"/>
      <c r="BF52" s="22">
        <f t="shared" si="104"/>
        <v>0</v>
      </c>
      <c r="BG52" s="10"/>
      <c r="BH52" s="22">
        <f t="shared" si="105"/>
        <v>0</v>
      </c>
      <c r="BI52" s="10"/>
      <c r="BJ52" s="22">
        <f t="shared" si="106"/>
        <v>0</v>
      </c>
      <c r="BK52" s="22">
        <f t="shared" si="107"/>
        <v>0</v>
      </c>
      <c r="BL52" s="22">
        <f t="shared" si="108"/>
        <v>0</v>
      </c>
      <c r="BM52" s="10"/>
      <c r="BN52" s="22">
        <f t="shared" si="109"/>
        <v>0</v>
      </c>
      <c r="BO52" s="23">
        <f t="shared" si="110"/>
        <v>0</v>
      </c>
      <c r="BP52" s="24"/>
      <c r="BR52" s="21"/>
      <c r="BS52" s="22">
        <f t="shared" si="141"/>
        <v>0</v>
      </c>
      <c r="BT52" s="10"/>
      <c r="BU52" s="22">
        <f t="shared" si="142"/>
        <v>0</v>
      </c>
      <c r="BV52" s="10"/>
      <c r="BW52" s="22">
        <f t="shared" si="143"/>
        <v>0</v>
      </c>
      <c r="BX52" s="22">
        <f t="shared" si="144"/>
        <v>0</v>
      </c>
      <c r="BY52" s="22">
        <f t="shared" si="145"/>
        <v>0</v>
      </c>
      <c r="BZ52" s="10"/>
      <c r="CA52" s="22">
        <f t="shared" si="146"/>
        <v>0</v>
      </c>
      <c r="CB52" s="23">
        <f t="shared" si="147"/>
        <v>0</v>
      </c>
      <c r="CC52" s="24"/>
    </row>
    <row r="53" spans="1:81" x14ac:dyDescent="0.25">
      <c r="BE53" s="21"/>
      <c r="BF53" s="22">
        <f t="shared" si="104"/>
        <v>0</v>
      </c>
      <c r="BG53" s="10"/>
      <c r="BH53" s="22">
        <f t="shared" si="105"/>
        <v>0</v>
      </c>
      <c r="BI53" s="10"/>
      <c r="BJ53" s="22">
        <f t="shared" si="106"/>
        <v>0</v>
      </c>
      <c r="BK53" s="22">
        <f t="shared" si="107"/>
        <v>0</v>
      </c>
      <c r="BL53" s="22">
        <f t="shared" si="108"/>
        <v>0</v>
      </c>
      <c r="BM53" s="10"/>
      <c r="BN53" s="22">
        <f t="shared" si="109"/>
        <v>0</v>
      </c>
      <c r="BO53" s="23">
        <f t="shared" si="110"/>
        <v>0</v>
      </c>
      <c r="BP53" s="24"/>
    </row>
    <row r="54" spans="1:81" x14ac:dyDescent="0.25">
      <c r="BE54" s="21"/>
      <c r="BF54" s="22">
        <f t="shared" si="104"/>
        <v>0</v>
      </c>
      <c r="BG54" s="10"/>
      <c r="BH54" s="22">
        <f t="shared" si="105"/>
        <v>0</v>
      </c>
      <c r="BI54" s="10"/>
      <c r="BJ54" s="22">
        <f t="shared" si="106"/>
        <v>0</v>
      </c>
      <c r="BK54" s="22">
        <f t="shared" si="107"/>
        <v>0</v>
      </c>
      <c r="BL54" s="22">
        <f t="shared" si="108"/>
        <v>0</v>
      </c>
      <c r="BM54" s="10"/>
      <c r="BN54" s="22">
        <f t="shared" si="109"/>
        <v>0</v>
      </c>
      <c r="BO54" s="23">
        <f t="shared" si="110"/>
        <v>0</v>
      </c>
      <c r="BP54" s="24"/>
    </row>
  </sheetData>
  <mergeCells count="30">
    <mergeCell ref="AR1:AS1"/>
    <mergeCell ref="AT1:AU1"/>
    <mergeCell ref="AV1:AW1"/>
    <mergeCell ref="AX1:AY1"/>
    <mergeCell ref="AZ1:BA1"/>
    <mergeCell ref="R1:S1"/>
    <mergeCell ref="T1:U1"/>
    <mergeCell ref="V1:W1"/>
    <mergeCell ref="X1:Y1"/>
    <mergeCell ref="Z1:AA1"/>
    <mergeCell ref="E1:F1"/>
    <mergeCell ref="G1:H1"/>
    <mergeCell ref="I1:J1"/>
    <mergeCell ref="K1:L1"/>
    <mergeCell ref="M1:N1"/>
    <mergeCell ref="AE1:AF1"/>
    <mergeCell ref="AG1:AH1"/>
    <mergeCell ref="AI1:AJ1"/>
    <mergeCell ref="AK1:AL1"/>
    <mergeCell ref="AM1:AN1"/>
    <mergeCell ref="BE1:BF1"/>
    <mergeCell ref="BG1:BH1"/>
    <mergeCell ref="BI1:BJ1"/>
    <mergeCell ref="BK1:BL1"/>
    <mergeCell ref="BM1:BN1"/>
    <mergeCell ref="BR1:BS1"/>
    <mergeCell ref="BT1:BU1"/>
    <mergeCell ref="BV1:BW1"/>
    <mergeCell ref="BX1:BY1"/>
    <mergeCell ref="BZ1:CA1"/>
  </mergeCells>
  <conditionalFormatting sqref="F2:F43 N2:O43 H2:H43 J2:L43 S2:S30 AA2:AB30 U2:U30 W2:Y30 AS2:AS29 BA2:BB29 AU2:AU29 AW2:AY29 AF2:AF32 AN2:AO32 AH2:AH32 AJ2:AL32 BF2:BF33 BN2:BO33 BH2:BH33 BJ2:BL33 BS2:BS33 CA2:CB33 BU2:BU33 BW2:BY33">
    <cfRule type="cellIs" dxfId="55" priority="115" operator="equal">
      <formula>0</formula>
    </cfRule>
  </conditionalFormatting>
  <conditionalFormatting sqref="AF2:AF35 AN2:AO35 AH2:AH35 AJ2:AL35">
    <cfRule type="cellIs" dxfId="54" priority="53" operator="equal">
      <formula>0</formula>
    </cfRule>
  </conditionalFormatting>
  <conditionalFormatting sqref="BF2:BF40 BN2:BO40 BH2:BH40 BJ2:BL40">
    <cfRule type="cellIs" dxfId="53" priority="52" operator="equal">
      <formula>0</formula>
    </cfRule>
  </conditionalFormatting>
  <conditionalFormatting sqref="AS2:AS37 BA2:BB37 AU2:AU37 AW2:AY37">
    <cfRule type="cellIs" dxfId="52" priority="51" operator="equal">
      <formula>0</formula>
    </cfRule>
  </conditionalFormatting>
  <conditionalFormatting sqref="F2:F36 N2:O36 H2:H36 J2:L36">
    <cfRule type="cellIs" dxfId="51" priority="50" operator="equal">
      <formula>0</formula>
    </cfRule>
  </conditionalFormatting>
  <conditionalFormatting sqref="AF2:AF43 AN2:AO43 AH2:AH43 AJ2:AL43">
    <cfRule type="cellIs" dxfId="50" priority="49" operator="equal">
      <formula>0</formula>
    </cfRule>
  </conditionalFormatting>
  <conditionalFormatting sqref="S2:S33 AA2:AB33 U2:U33 W2:Y33">
    <cfRule type="cellIs" dxfId="49" priority="48" operator="equal">
      <formula>0</formula>
    </cfRule>
  </conditionalFormatting>
  <conditionalFormatting sqref="BS2:BS36 CA2:CB36 BU2:BU36 BW2:BY36">
    <cfRule type="cellIs" dxfId="48" priority="47" operator="equal">
      <formula>0</formula>
    </cfRule>
  </conditionalFormatting>
  <conditionalFormatting sqref="F2:F35 N2:O35 H2:H35 J2:L35">
    <cfRule type="cellIs" dxfId="47" priority="46" operator="equal">
      <formula>0</formula>
    </cfRule>
  </conditionalFormatting>
  <conditionalFormatting sqref="S2:S44 AA2:AB44 U2:U44 W2:Y44">
    <cfRule type="cellIs" dxfId="46" priority="45" operator="equal">
      <formula>0</formula>
    </cfRule>
  </conditionalFormatting>
  <conditionalFormatting sqref="AF2:AF36 AN2:AO36 AH2:AH36 AJ2:AL36">
    <cfRule type="cellIs" dxfId="45" priority="44" operator="equal">
      <formula>0</formula>
    </cfRule>
  </conditionalFormatting>
  <conditionalFormatting sqref="AS2:AS36 BA2:BB36 AU2:AU36 AW2:AY36">
    <cfRule type="cellIs" dxfId="44" priority="43" operator="equal">
      <formula>0</formula>
    </cfRule>
  </conditionalFormatting>
  <conditionalFormatting sqref="BF2:BF37 BN2:BO37 BH2:BH37 BJ2:BL37">
    <cfRule type="cellIs" dxfId="43" priority="42" operator="equal">
      <formula>0</formula>
    </cfRule>
  </conditionalFormatting>
  <conditionalFormatting sqref="BS2:BS41 CA2:CB41 BU2:BU41 BW2:BY41">
    <cfRule type="cellIs" dxfId="42" priority="41" operator="equal">
      <formula>0</formula>
    </cfRule>
  </conditionalFormatting>
  <conditionalFormatting sqref="AS35 BA35:BB35 AU35 AW35:AY35">
    <cfRule type="cellIs" dxfId="41" priority="40" operator="equal">
      <formula>0</formula>
    </cfRule>
  </conditionalFormatting>
  <conditionalFormatting sqref="AS34 BA34:BB34 AU34 AW34:AY34">
    <cfRule type="cellIs" dxfId="40" priority="39" operator="equal">
      <formula>0</formula>
    </cfRule>
  </conditionalFormatting>
  <conditionalFormatting sqref="AS36 BA36:BB36 AU36 AW36:AY36">
    <cfRule type="cellIs" dxfId="39" priority="38" operator="equal">
      <formula>0</formula>
    </cfRule>
  </conditionalFormatting>
  <conditionalFormatting sqref="BS35 CA35:CB35 BU35 BW35:BY35">
    <cfRule type="cellIs" dxfId="38" priority="37" operator="equal">
      <formula>0</formula>
    </cfRule>
  </conditionalFormatting>
  <conditionalFormatting sqref="BS34 CA34:CB34 BU34 BW34:BY34">
    <cfRule type="cellIs" dxfId="37" priority="36" operator="equal">
      <formula>0</formula>
    </cfRule>
  </conditionalFormatting>
  <conditionalFormatting sqref="J2:L40 H2:H40 N2:O40 F2:F40">
    <cfRule type="cellIs" dxfId="36" priority="35" operator="equal">
      <formula>0</formula>
    </cfRule>
  </conditionalFormatting>
  <conditionalFormatting sqref="W2:Y42 U2:U42 AA2:AB42 S2:S42">
    <cfRule type="cellIs" dxfId="35" priority="34" operator="equal">
      <formula>0</formula>
    </cfRule>
  </conditionalFormatting>
  <conditionalFormatting sqref="AJ2:AL39 AH2:AH39 AN2:AO39 AF2:AF39">
    <cfRule type="cellIs" dxfId="34" priority="33" operator="equal">
      <formula>0</formula>
    </cfRule>
  </conditionalFormatting>
  <conditionalFormatting sqref="AS2:AS42 BA2:BB42 AU2:AU42 AW2:AY42">
    <cfRule type="cellIs" dxfId="33" priority="32" operator="equal">
      <formula>0</formula>
    </cfRule>
  </conditionalFormatting>
  <conditionalFormatting sqref="BJ2:BL25 BH2:BH25 BN2:BO25 BF2:BF25">
    <cfRule type="cellIs" dxfId="32" priority="31" operator="equal">
      <formula>0</formula>
    </cfRule>
  </conditionalFormatting>
  <conditionalFormatting sqref="BJ33:BL33 BH33 BN33:BO33 BF33">
    <cfRule type="cellIs" dxfId="31" priority="30" operator="equal">
      <formula>0</formula>
    </cfRule>
  </conditionalFormatting>
  <conditionalFormatting sqref="BJ34:BL34 BH34 BN34:BO34 BF34">
    <cfRule type="cellIs" dxfId="30" priority="29" operator="equal">
      <formula>0</formula>
    </cfRule>
  </conditionalFormatting>
  <conditionalFormatting sqref="BW2:BY38 BU2:BU38 CA2:CB38 BS2:BS38">
    <cfRule type="cellIs" dxfId="29" priority="28" operator="equal">
      <formula>0</formula>
    </cfRule>
  </conditionalFormatting>
  <conditionalFormatting sqref="AS2:AS32 BA2:BB32 AU2:AU32 AW2:AY32">
    <cfRule type="cellIs" dxfId="28" priority="27" operator="equal">
      <formula>0</formula>
    </cfRule>
  </conditionalFormatting>
  <conditionalFormatting sqref="AW2:AY38 AU2:AU38 BA2:BB38 AS2:AS38">
    <cfRule type="cellIs" dxfId="27" priority="26" operator="equal">
      <formula>0</formula>
    </cfRule>
  </conditionalFormatting>
  <conditionalFormatting sqref="W14:Y50 U14:U50 AA14:AB50 S14:S50">
    <cfRule type="cellIs" dxfId="26" priority="25" operator="equal">
      <formula>0</formula>
    </cfRule>
  </conditionalFormatting>
  <conditionalFormatting sqref="AH31:AH52 AN31:AO52 AF31:AF52 AF14:AF29 AN14:AO29 AH14:AH29 AJ31:AL52 AJ14:AL29">
    <cfRule type="cellIs" dxfId="25" priority="24" operator="equal">
      <formula>0</formula>
    </cfRule>
  </conditionalFormatting>
  <conditionalFormatting sqref="BJ14:BL54 BH14:BH54 BN14:BO54 BF14:BF54">
    <cfRule type="cellIs" dxfId="24" priority="23" operator="equal">
      <formula>0</formula>
    </cfRule>
  </conditionalFormatting>
  <conditionalFormatting sqref="BW14:BY52 BU14:BU52 CA14:CB52 BS14:BS52">
    <cfRule type="cellIs" dxfId="23" priority="22" operator="equal">
      <formula>0</formula>
    </cfRule>
  </conditionalFormatting>
  <conditionalFormatting sqref="W2:Y29 U2:U29 AA2:AB29 S2:S29">
    <cfRule type="cellIs" dxfId="22" priority="21" operator="equal">
      <formula>0</formula>
    </cfRule>
  </conditionalFormatting>
  <conditionalFormatting sqref="AF2:AF17 AN2:AO17 AH2:AH17 AJ2:AL17">
    <cfRule type="cellIs" dxfId="21" priority="20" operator="equal">
      <formula>0</formula>
    </cfRule>
  </conditionalFormatting>
  <conditionalFormatting sqref="AW2:AY32 AU2:AU32 BA2:BB32 AS2:AS32">
    <cfRule type="cellIs" dxfId="20" priority="19" operator="equal">
      <formula>0</formula>
    </cfRule>
  </conditionalFormatting>
  <conditionalFormatting sqref="BJ2:BL28 BH2:BH28 BN2:BO28 BF2:BF28">
    <cfRule type="cellIs" dxfId="19" priority="18" operator="equal">
      <formula>0</formula>
    </cfRule>
  </conditionalFormatting>
  <conditionalFormatting sqref="BW2:BY27 BU2:BU27 CA2:CB27 BS2:BS27">
    <cfRule type="cellIs" dxfId="18" priority="17" operator="equal">
      <formula>0</formula>
    </cfRule>
  </conditionalFormatting>
  <conditionalFormatting sqref="F2:F23 J2:L23 H2:H23 N2:O23">
    <cfRule type="cellIs" dxfId="17" priority="16" operator="equal">
      <formula>0</formula>
    </cfRule>
  </conditionalFormatting>
  <conditionalFormatting sqref="W2:Y13 S2:S13 U2:U13 AA2:AB13">
    <cfRule type="cellIs" dxfId="16" priority="15" operator="equal">
      <formula>0</formula>
    </cfRule>
  </conditionalFormatting>
  <conditionalFormatting sqref="AJ2:AL20 AF2:AF20 AH2:AH20 AN2:AO20">
    <cfRule type="cellIs" dxfId="15" priority="14" operator="equal">
      <formula>0</formula>
    </cfRule>
  </conditionalFormatting>
  <conditionalFormatting sqref="AS2:AS23 AW2:AY23 AU2:AU23 BA2:BB23">
    <cfRule type="cellIs" dxfId="14" priority="13" operator="equal">
      <formula>0</formula>
    </cfRule>
  </conditionalFormatting>
  <conditionalFormatting sqref="BJ2:BL13 BF2:BF13 BH2:BH13 BN2:BO13">
    <cfRule type="cellIs" dxfId="13" priority="12" operator="equal">
      <formula>0</formula>
    </cfRule>
  </conditionalFormatting>
  <conditionalFormatting sqref="BJ15:BL29 BF15:BF29 BH15:BH29 BN15:BO29">
    <cfRule type="cellIs" dxfId="12" priority="11" operator="equal">
      <formula>0</formula>
    </cfRule>
  </conditionalFormatting>
  <conditionalFormatting sqref="BS2:BS38 CA2:CB38 BU2:BU38 BW2:BY38">
    <cfRule type="cellIs" dxfId="11" priority="10" operator="equal">
      <formula>0</formula>
    </cfRule>
  </conditionalFormatting>
  <conditionalFormatting sqref="BS2:BS37 CA2:CB37 BU2:BU37 BW2:BY37">
    <cfRule type="cellIs" dxfId="10" priority="9" operator="equal">
      <formula>0</formula>
    </cfRule>
  </conditionalFormatting>
  <conditionalFormatting sqref="BW2:BY25 BU2:BU25 CA2:CB25 BS2:BS25">
    <cfRule type="cellIs" dxfId="9" priority="8" operator="equal">
      <formula>0</formula>
    </cfRule>
  </conditionalFormatting>
  <conditionalFormatting sqref="BW33:BY33 BU33 CA33:CB33 BS33">
    <cfRule type="cellIs" dxfId="8" priority="7" operator="equal">
      <formula>0</formula>
    </cfRule>
  </conditionalFormatting>
  <conditionalFormatting sqref="BW34:BY34 BU34 CA34:CB34 BS34">
    <cfRule type="cellIs" dxfId="7" priority="6" operator="equal">
      <formula>0</formula>
    </cfRule>
  </conditionalFormatting>
  <conditionalFormatting sqref="BW14:BY38 BU14:BU38 CA14:CB38 BS14:BS38">
    <cfRule type="cellIs" dxfId="6" priority="5" operator="equal">
      <formula>0</formula>
    </cfRule>
  </conditionalFormatting>
  <conditionalFormatting sqref="BW2:BY28 BU2:BU28 CA2:CB28 BS2:BS28">
    <cfRule type="cellIs" dxfId="5" priority="4" operator="equal">
      <formula>0</formula>
    </cfRule>
  </conditionalFormatting>
  <conditionalFormatting sqref="BW2:BY13 BS2:BS13 BU2:BU13 CA2:CB13">
    <cfRule type="cellIs" dxfId="4" priority="3" operator="equal">
      <formula>0</formula>
    </cfRule>
  </conditionalFormatting>
  <conditionalFormatting sqref="BW15:BY29 BS15:BS29 BU15:BU29 CA15:CB29">
    <cfRule type="cellIs" dxfId="3" priority="2" operator="equal">
      <formula>0</formula>
    </cfRule>
  </conditionalFormatting>
  <conditionalFormatting sqref="BJ2:BL25 BF2:BF25 BH2:BH25 BN2:BO25">
    <cfRule type="cellIs" dxfId="2" priority="1" operator="equal">
      <formula>0</formula>
    </cfRule>
  </conditionalFormatting>
  <pageMargins left="0.70866141732283472" right="0.70866141732283472" top="0.98425196850393704" bottom="0.98425196850393704" header="0.31496062992125984" footer="0.31496062992125984"/>
  <pageSetup paperSize="9" orientation="landscape" r:id="rId1"/>
  <headerFooter>
    <oddHeader xml:space="preserve">&amp;LΣχολή: The Limassol College
Ακαδημαϊκό Έτος: 2011-2012&amp;CΚΑΤΑΣΤΑΣΗ ΒΑΘΜΟΛΟΓΙΑΣ
A' ΕΤΟΣ (ΑΙΣΘΗΤΙΚΗ 2 ΕΤΗ)
Έδρα / Παράρτημα: Λεμεσός
 &amp;R(Y.Π.Π Τριτ. Εκπ. Αρ. 31)
Εξάμηνο: A΄ </oddHeader>
    <oddFooter>&amp;LΚαθηγητής: 
Yπογραφή:&amp;CΥπεύθυνος Κλάδου: Λεωνίδου Έλενα
   Υπογραφή:&amp;RΗμερομηνία υποβολής
στην Ακαδημαίκή Επιτροπή:
20/02/2012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" r:id="rId4" name="Button 1">
              <controlPr defaultSize="0" print="0" autoFill="0" autoPict="0" macro="[1]!Button1_Click">
                <anchor moveWithCells="1" sizeWithCells="1">
                  <from>
                    <xdr:col>9</xdr:col>
                    <xdr:colOff>19050</xdr:colOff>
                    <xdr:row>41</xdr:row>
                    <xdr:rowOff>219075</xdr:rowOff>
                  </from>
                  <to>
                    <xdr:col>11</xdr:col>
                    <xdr:colOff>342900</xdr:colOff>
                    <xdr:row>43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showGridLines="0" showRowColHeaders="0" tabSelected="1" zoomScaleNormal="100" workbookViewId="0">
      <selection activeCell="L5" sqref="L5:M5"/>
    </sheetView>
  </sheetViews>
  <sheetFormatPr defaultRowHeight="15" x14ac:dyDescent="0.25"/>
  <cols>
    <col min="10" max="11" width="8.85546875" customWidth="1"/>
    <col min="13" max="13" width="12.140625" customWidth="1"/>
    <col min="14" max="14" width="4.7109375" customWidth="1"/>
  </cols>
  <sheetData>
    <row r="1" spans="1:15" x14ac:dyDescent="0.25">
      <c r="O1" s="25" t="s">
        <v>11</v>
      </c>
    </row>
    <row r="2" spans="1:15" x14ac:dyDescent="0.25">
      <c r="O2" s="25" t="s">
        <v>12</v>
      </c>
    </row>
    <row r="4" spans="1:15" ht="15.75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t="s">
        <v>13</v>
      </c>
      <c r="M4" s="27"/>
      <c r="N4" s="27"/>
    </row>
    <row r="5" spans="1:15" ht="19.5" thickBot="1" x14ac:dyDescent="0.35">
      <c r="E5" s="28" t="s">
        <v>14</v>
      </c>
      <c r="L5" s="64">
        <v>1225</v>
      </c>
      <c r="M5" s="65"/>
      <c r="N5" s="30"/>
    </row>
    <row r="6" spans="1:15" ht="15.75" x14ac:dyDescent="0.25">
      <c r="E6" s="29"/>
      <c r="O6" s="25" t="s">
        <v>15</v>
      </c>
    </row>
    <row r="7" spans="1:15" ht="15.75" x14ac:dyDescent="0.25">
      <c r="C7" s="66" t="s">
        <v>16</v>
      </c>
      <c r="D7" s="66"/>
      <c r="E7" s="66"/>
      <c r="F7" s="66"/>
      <c r="G7" s="58" t="s">
        <v>17</v>
      </c>
      <c r="H7" s="59"/>
      <c r="I7" s="60"/>
      <c r="J7" s="58" t="s">
        <v>22</v>
      </c>
      <c r="K7" s="59"/>
      <c r="L7" s="60"/>
      <c r="O7" s="25" t="s">
        <v>18</v>
      </c>
    </row>
    <row r="8" spans="1:15" ht="15.75" x14ac:dyDescent="0.25">
      <c r="C8" s="54" t="str">
        <f>VLOOKUP($L$5,BBBB,3,FALSE)</f>
        <v>ΧHMIKH ΑΝΑΛΥΣΗ ΤΡΟΦΙΜΩΝ</v>
      </c>
      <c r="D8" s="54"/>
      <c r="E8" s="54"/>
      <c r="F8" s="54"/>
      <c r="G8" s="55">
        <f>VLOOKUP($L$5,ΒΒΒ,14,FALSE)</f>
        <v>50</v>
      </c>
      <c r="H8" s="56"/>
      <c r="I8" s="57"/>
      <c r="J8" s="61">
        <f t="shared" ref="J8:J13" si="0">IF(G8&gt;=50,VLOOKUP(C8,MATH,2,FALSE),0)</f>
        <v>6</v>
      </c>
      <c r="K8" s="62"/>
      <c r="L8" s="63"/>
    </row>
    <row r="9" spans="1:15" ht="15.75" x14ac:dyDescent="0.25">
      <c r="C9" s="54" t="str">
        <f>VLOOKUP($L$5,BBBB,16,FALSE)</f>
        <v>ΔΙΑΤΡΟΦΙΚΕΣ ΣΥΝΗΘΕΙΕΣ</v>
      </c>
      <c r="D9" s="54"/>
      <c r="E9" s="54"/>
      <c r="F9" s="54"/>
      <c r="G9" s="55">
        <f>VLOOKUP($L$5,ΒΒΒ,27,FALSE)</f>
        <v>50.099999999999994</v>
      </c>
      <c r="H9" s="56"/>
      <c r="I9" s="57"/>
      <c r="J9" s="61">
        <f t="shared" si="0"/>
        <v>5</v>
      </c>
      <c r="K9" s="62"/>
      <c r="L9" s="63"/>
      <c r="O9" s="25" t="s">
        <v>19</v>
      </c>
    </row>
    <row r="10" spans="1:15" ht="15.75" x14ac:dyDescent="0.25">
      <c r="C10" s="54" t="str">
        <f>VLOOKUP($L$5,ΒΒΒ,29,FALSE)</f>
        <v>ΚΛΙΝΙΚΗ ΔΙΑΙΤΟΛΟΓΙΑ ΙΙ</v>
      </c>
      <c r="D10" s="54"/>
      <c r="E10" s="54"/>
      <c r="F10" s="54"/>
      <c r="G10" s="55">
        <f>VLOOKUP($L$5,ΒΒΒ,40,FALSE)</f>
        <v>34.5</v>
      </c>
      <c r="H10" s="56"/>
      <c r="I10" s="57"/>
      <c r="J10" s="61">
        <f t="shared" si="0"/>
        <v>0</v>
      </c>
      <c r="K10" s="62"/>
      <c r="L10" s="63"/>
      <c r="O10" s="25" t="s">
        <v>20</v>
      </c>
    </row>
    <row r="11" spans="1:15" ht="30.6" customHeight="1" x14ac:dyDescent="0.25">
      <c r="C11" s="54" t="str">
        <f>VLOOKUP($L$5,ΒΒΒ,42,FALSE)</f>
        <v>ΣΧΕΔΙΑΣΜΟΣ ΔΙΑΙΤΟΛΟΓΙΟΥ ΓΙΑ ΠΑΘΟΛΟΓΙΚΕΣ ΚΑΤΑΣΤΑΣΕΙΣ ΙΙ</v>
      </c>
      <c r="D11" s="54"/>
      <c r="E11" s="54"/>
      <c r="F11" s="54"/>
      <c r="G11" s="55">
        <f>VLOOKUP($L$5,ΒΒΒ,53,FALSE)</f>
        <v>39.799999999999997</v>
      </c>
      <c r="H11" s="56"/>
      <c r="I11" s="57"/>
      <c r="J11" s="61">
        <f t="shared" si="0"/>
        <v>0</v>
      </c>
      <c r="K11" s="62"/>
      <c r="L11" s="63"/>
    </row>
    <row r="12" spans="1:15" ht="15.75" x14ac:dyDescent="0.25">
      <c r="C12" s="54" t="str">
        <f>VLOOKUP($L$5,ΒΒΒ,55,FALSE)</f>
        <v>TOΞΙΚΟΛΟΓΙΑ ΤΡΟΦΙΜΩΝ</v>
      </c>
      <c r="D12" s="54"/>
      <c r="E12" s="54"/>
      <c r="F12" s="54"/>
      <c r="G12" s="55">
        <f>VLOOKUP($L$5,ΒΒΒ,66,FALSE)</f>
        <v>59.9</v>
      </c>
      <c r="H12" s="56"/>
      <c r="I12" s="57"/>
      <c r="J12" s="61">
        <f t="shared" si="0"/>
        <v>4</v>
      </c>
      <c r="K12" s="62"/>
      <c r="L12" s="63"/>
    </row>
    <row r="13" spans="1:15" ht="15.75" x14ac:dyDescent="0.25">
      <c r="C13" s="54" t="str">
        <f>VLOOKUP($L$5,ΒΒΒ,68,FALSE)</f>
        <v>ΦΑΡΜΑΚΟΛΟΓΙΑ</v>
      </c>
      <c r="D13" s="54"/>
      <c r="E13" s="54"/>
      <c r="F13" s="54"/>
      <c r="G13" s="55">
        <f>VLOOKUP($L$5,ΒΒΒ,79,FALSE)</f>
        <v>42.85</v>
      </c>
      <c r="H13" s="56"/>
      <c r="I13" s="57"/>
      <c r="J13" s="61">
        <f t="shared" si="0"/>
        <v>0</v>
      </c>
      <c r="K13" s="62"/>
      <c r="L13" s="63"/>
    </row>
    <row r="14" spans="1:15" ht="15.75" thickBot="1" x14ac:dyDescent="0.3">
      <c r="K14" s="31"/>
    </row>
    <row r="15" spans="1:15" ht="15.75" thickBot="1" x14ac:dyDescent="0.3">
      <c r="G15" s="71">
        <f>AVERAGEIF(G8:I13,"&lt;&gt;0")</f>
        <v>46.191666666666663</v>
      </c>
      <c r="H15" s="72"/>
      <c r="I15" s="73"/>
      <c r="J15" s="67">
        <f>SUM(J8:L13)</f>
        <v>15</v>
      </c>
      <c r="K15" s="68"/>
      <c r="L15" s="69"/>
    </row>
    <row r="16" spans="1:15" x14ac:dyDescent="0.25">
      <c r="G16" s="70" t="s">
        <v>21</v>
      </c>
      <c r="H16" s="70"/>
      <c r="I16" s="70"/>
      <c r="J16" s="70" t="s">
        <v>23</v>
      </c>
      <c r="K16" s="70"/>
      <c r="L16" s="70"/>
    </row>
  </sheetData>
  <sheetProtection password="CA9C" sheet="1" objects="1" scenarios="1" selectLockedCells="1"/>
  <mergeCells count="26">
    <mergeCell ref="J15:L15"/>
    <mergeCell ref="G16:I16"/>
    <mergeCell ref="J16:L16"/>
    <mergeCell ref="G15:I15"/>
    <mergeCell ref="C13:F13"/>
    <mergeCell ref="G13:I13"/>
    <mergeCell ref="L5:M5"/>
    <mergeCell ref="C7:F7"/>
    <mergeCell ref="G7:I7"/>
    <mergeCell ref="C8:F8"/>
    <mergeCell ref="G8:I8"/>
    <mergeCell ref="J10:L10"/>
    <mergeCell ref="J11:L11"/>
    <mergeCell ref="J12:L12"/>
    <mergeCell ref="J13:L13"/>
    <mergeCell ref="C10:F10"/>
    <mergeCell ref="G10:I10"/>
    <mergeCell ref="C11:F11"/>
    <mergeCell ref="G11:I11"/>
    <mergeCell ref="C12:F12"/>
    <mergeCell ref="G12:I12"/>
    <mergeCell ref="C9:F9"/>
    <mergeCell ref="G9:I9"/>
    <mergeCell ref="J7:L7"/>
    <mergeCell ref="J8:L8"/>
    <mergeCell ref="J9:L9"/>
  </mergeCells>
  <conditionalFormatting sqref="G8:I13">
    <cfRule type="cellIs" dxfId="1" priority="3" operator="between">
      <formula>1</formula>
      <formula>49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activeCell="A7" sqref="A7"/>
    </sheetView>
  </sheetViews>
  <sheetFormatPr defaultRowHeight="15" x14ac:dyDescent="0.25"/>
  <cols>
    <col min="1" max="1" width="29.28515625" customWidth="1"/>
  </cols>
  <sheetData>
    <row r="1" spans="1:4" ht="16.5" thickTop="1" thickBot="1" x14ac:dyDescent="0.3">
      <c r="A1" t="s">
        <v>32</v>
      </c>
      <c r="B1" s="34">
        <v>6</v>
      </c>
      <c r="C1" s="32"/>
      <c r="D1" s="32"/>
    </row>
    <row r="2" spans="1:4" ht="16.5" thickTop="1" thickBot="1" x14ac:dyDescent="0.3">
      <c r="A2" t="s">
        <v>27</v>
      </c>
      <c r="B2" s="35">
        <v>5</v>
      </c>
      <c r="C2" s="32"/>
      <c r="D2" s="32"/>
    </row>
    <row r="3" spans="1:4" ht="16.5" thickTop="1" thickBot="1" x14ac:dyDescent="0.3">
      <c r="A3" t="s">
        <v>28</v>
      </c>
      <c r="B3" s="36">
        <v>6</v>
      </c>
      <c r="C3" s="32"/>
      <c r="D3" s="32"/>
    </row>
    <row r="4" spans="1:4" ht="16.5" thickTop="1" thickBot="1" x14ac:dyDescent="0.3">
      <c r="A4" t="s">
        <v>29</v>
      </c>
      <c r="B4" s="35">
        <v>6</v>
      </c>
      <c r="C4" s="32"/>
      <c r="D4" s="32"/>
    </row>
    <row r="5" spans="1:4" ht="16.5" thickTop="1" thickBot="1" x14ac:dyDescent="0.3">
      <c r="A5" t="s">
        <v>30</v>
      </c>
      <c r="B5" s="36">
        <v>4</v>
      </c>
      <c r="C5" s="32"/>
      <c r="D5" s="32"/>
    </row>
    <row r="6" spans="1:4" ht="16.5" thickTop="1" thickBot="1" x14ac:dyDescent="0.3">
      <c r="A6" t="s">
        <v>31</v>
      </c>
      <c r="B6" s="37">
        <v>3</v>
      </c>
      <c r="C6" s="32"/>
      <c r="D6" s="32"/>
    </row>
    <row r="7" spans="1:4" ht="16.5" thickTop="1" thickBot="1" x14ac:dyDescent="0.3">
      <c r="B7" s="33"/>
      <c r="C7" s="32"/>
      <c r="D7" s="32"/>
    </row>
    <row r="8" spans="1:4" ht="15.75" thickTop="1" x14ac:dyDescent="0.25">
      <c r="B8" s="32"/>
      <c r="C8" s="32"/>
      <c r="D8" s="32"/>
    </row>
    <row r="9" spans="1:4" x14ac:dyDescent="0.25">
      <c r="B9" s="32"/>
      <c r="C9" s="32"/>
      <c r="D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aa</vt:lpstr>
      <vt:lpstr>AAAA</vt:lpstr>
      <vt:lpstr>AISTH2</vt:lpstr>
      <vt:lpstr>BBBB</vt:lpstr>
      <vt:lpstr>MATH</vt:lpstr>
      <vt:lpstr>Sheet1!Print_Titles</vt:lpstr>
      <vt:lpstr>TT</vt:lpstr>
      <vt:lpstr>WWW</vt:lpstr>
      <vt:lpstr>ΒΒΒ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Gumnasio Episkopis</cp:lastModifiedBy>
  <cp:lastPrinted>2015-02-10T17:25:12Z</cp:lastPrinted>
  <dcterms:created xsi:type="dcterms:W3CDTF">2011-06-01T14:00:52Z</dcterms:created>
  <dcterms:modified xsi:type="dcterms:W3CDTF">2018-07-12T18:13:56Z</dcterms:modified>
</cp:coreProperties>
</file>